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  <Relationship Id="rId4" Type="http://schemas.openxmlformats.org/officeDocument/2006/relationships/custom-properties" Target="docProps/custom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/>
  <mc:AlternateContent xmlns:mc="http://schemas.openxmlformats.org/markup-compatibility/2006">
    <mc:Choice Requires="x15">
      <x15ac:absPath xmlns:x15ac="http://schemas.microsoft.com/office/spreadsheetml/2010/11/ac" url="c:\dev\git\bid_entry\07申請書\doc\ver7\reg_common\"/>
    </mc:Choice>
  </mc:AlternateContent>
  <xr:revisionPtr revIDLastSave="0" documentId="13_ncr:1_{F245ECC4-CF8C-4806-BF07-392FBA9D4D8B}" xr6:coauthVersionLast="47" xr6:coauthVersionMax="47" xr10:uidLastSave="{00000000-0000-0000-0000-000000000000}"/>
  <workbookProtection workbookAlgorithmName="SHA-512" workbookHashValue="rJUC1Ker0p5zrB5zcpOj56s2tl35ceIg8wnUiYsWwuglBePI1/qaf0Y5AAjgou9nuO0I46313+pUjfxSTKqItg==" workbookSaltValue="R7q6XHkM2jJ3W70UgrP+uQ==" workbookSpinCount="100000" lockStructure="1"/>
  <bookViews>
    <workbookView xWindow="7260" yWindow="810" windowWidth="20010" windowHeight="14085" xr2:uid="{00000000-000D-0000-FFFF-FFFF00000000}"/>
  </bookViews>
  <sheets>
    <sheet name="入力シート" sheetId="1" r:id="rId1"/>
    <sheet name="settings" sheetId="2" state="hidden" r:id="rId2"/>
  </sheets>
  <definedNames>
    <definedName name="_xlnm.Print_Titles" localSheetId="0">入力シート!$1:$1</definedName>
    <definedName name="希望">入力シート!$A$219</definedName>
    <definedName name="都道府県3">settings!$A$1</definedName>
    <definedName name="都道府県4">settings!$A$2</definedName>
    <definedName name="日付例">settings!$A$3</definedName>
    <definedName name="日付例_s">settings!$A$4</definedName>
    <definedName name="物品希望">入力シート!$AB$219</definedName>
    <definedName name="役務希望">入力シート!$AB$304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40" i="1" l="1"/>
  <c r="A339" i="1"/>
  <c r="A338" i="1"/>
  <c r="A337" i="1"/>
  <c r="A336" i="1"/>
  <c r="A335" i="1"/>
  <c r="A334" i="1"/>
  <c r="A333" i="1"/>
  <c r="A332" i="1"/>
  <c r="A331" i="1"/>
  <c r="A330" i="1"/>
  <c r="A329" i="1"/>
  <c r="A328" i="1"/>
  <c r="A327" i="1"/>
  <c r="A326" i="1"/>
  <c r="A325" i="1"/>
  <c r="A324" i="1"/>
  <c r="A323" i="1"/>
  <c r="A322" i="1"/>
  <c r="A321" i="1"/>
  <c r="A320" i="1"/>
  <c r="A319" i="1"/>
  <c r="A318" i="1"/>
  <c r="A317" i="1"/>
  <c r="A316" i="1"/>
  <c r="A315" i="1"/>
  <c r="A314" i="1"/>
  <c r="A313" i="1"/>
  <c r="A312" i="1"/>
  <c r="A311" i="1"/>
  <c r="A310" i="1"/>
  <c r="A309" i="1"/>
  <c r="A308" i="1"/>
  <c r="A307" i="1"/>
  <c r="A306" i="1"/>
  <c r="A305" i="1"/>
  <c r="A304" i="1"/>
  <c r="A301" i="1"/>
  <c r="A300" i="1"/>
  <c r="A299" i="1"/>
  <c r="A298" i="1"/>
  <c r="A297" i="1"/>
  <c r="A296" i="1"/>
  <c r="A295" i="1"/>
  <c r="A294" i="1"/>
  <c r="A293" i="1"/>
  <c r="A292" i="1"/>
  <c r="A291" i="1"/>
  <c r="A290" i="1"/>
  <c r="A289" i="1"/>
  <c r="A288" i="1"/>
  <c r="A287" i="1"/>
  <c r="A286" i="1"/>
  <c r="A285" i="1"/>
  <c r="A284" i="1"/>
  <c r="A283" i="1"/>
  <c r="A282" i="1"/>
  <c r="A281" i="1"/>
  <c r="A280" i="1"/>
  <c r="A279" i="1"/>
  <c r="A278" i="1"/>
  <c r="A277" i="1"/>
  <c r="A276" i="1"/>
  <c r="A275" i="1"/>
  <c r="A274" i="1"/>
  <c r="A273" i="1"/>
  <c r="A272" i="1"/>
  <c r="A271" i="1"/>
  <c r="A270" i="1"/>
  <c r="A269" i="1"/>
  <c r="A268" i="1"/>
  <c r="A267" i="1"/>
  <c r="A266" i="1"/>
  <c r="A265" i="1"/>
  <c r="A264" i="1"/>
  <c r="A263" i="1"/>
  <c r="A262" i="1"/>
  <c r="A261" i="1"/>
  <c r="A260" i="1"/>
  <c r="A259" i="1"/>
  <c r="A258" i="1"/>
  <c r="A257" i="1"/>
  <c r="A256" i="1"/>
  <c r="A255" i="1"/>
  <c r="A254" i="1"/>
  <c r="A253" i="1"/>
  <c r="A252" i="1"/>
  <c r="A251" i="1"/>
  <c r="A250" i="1"/>
  <c r="A249" i="1"/>
  <c r="A248" i="1"/>
  <c r="A247" i="1"/>
  <c r="A246" i="1"/>
  <c r="A245" i="1"/>
  <c r="A244" i="1"/>
  <c r="A243" i="1"/>
  <c r="A242" i="1"/>
  <c r="A241" i="1"/>
  <c r="A240" i="1"/>
  <c r="A239" i="1"/>
  <c r="A238" i="1"/>
  <c r="A237" i="1"/>
  <c r="A236" i="1"/>
  <c r="A235" i="1"/>
  <c r="A234" i="1"/>
  <c r="A233" i="1"/>
  <c r="A232" i="1"/>
  <c r="A231" i="1"/>
  <c r="A230" i="1"/>
  <c r="A229" i="1"/>
  <c r="A228" i="1"/>
  <c r="A227" i="1"/>
  <c r="A226" i="1"/>
  <c r="A225" i="1"/>
  <c r="A224" i="1"/>
  <c r="A223" i="1"/>
  <c r="A222" i="1"/>
  <c r="A221" i="1"/>
  <c r="A220" i="1"/>
  <c r="A218" i="1"/>
  <c r="A219" i="1"/>
  <c r="A189" i="1"/>
  <c r="A188" i="1"/>
  <c r="A187" i="1"/>
  <c r="A185" i="1"/>
  <c r="A161" i="1"/>
  <c r="A159" i="1"/>
  <c r="A157" i="1"/>
  <c r="A153" i="1"/>
  <c r="A151" i="1"/>
  <c r="A149" i="1"/>
  <c r="A120" i="1"/>
  <c r="A118" i="1"/>
  <c r="A87" i="1"/>
  <c r="A85" i="1"/>
  <c r="A83" i="1"/>
  <c r="A81" i="1"/>
  <c r="A79" i="1"/>
  <c r="A77" i="1"/>
  <c r="A75" i="1"/>
  <c r="A73" i="1"/>
  <c r="A71" i="1"/>
  <c r="A69" i="1"/>
  <c r="A63" i="1"/>
  <c r="A40" i="1"/>
  <c r="A36" i="1"/>
  <c r="A34" i="1"/>
  <c r="A32" i="1"/>
  <c r="A30" i="1"/>
  <c r="A28" i="1"/>
  <c r="A26" i="1"/>
  <c r="A24" i="1"/>
  <c r="A22" i="1"/>
  <c r="A20" i="1"/>
  <c r="F174" i="1"/>
  <c r="I206" i="1" l="1"/>
  <c r="I195" i="1" l="1"/>
  <c r="AB314" i="1" l="1"/>
  <c r="AB313" i="1"/>
  <c r="AB312" i="1"/>
  <c r="AB311" i="1"/>
  <c r="AB310" i="1"/>
  <c r="AB309" i="1"/>
  <c r="AB308" i="1"/>
  <c r="AB307" i="1"/>
  <c r="AB306" i="1"/>
  <c r="AB305" i="1"/>
  <c r="AB304" i="1" l="1"/>
  <c r="AB229" i="1"/>
  <c r="AB228" i="1"/>
  <c r="AB227" i="1"/>
  <c r="AB226" i="1"/>
  <c r="AB225" i="1"/>
  <c r="AB224" i="1"/>
  <c r="AB223" i="1"/>
  <c r="AB222" i="1"/>
  <c r="AB221" i="1"/>
  <c r="AB220" i="1"/>
  <c r="AB219" i="1" l="1"/>
  <c r="F221" i="1"/>
  <c r="F222" i="1" s="1"/>
  <c r="F223" i="1" s="1"/>
  <c r="F224" i="1" s="1"/>
  <c r="F225" i="1" s="1"/>
  <c r="F226" i="1" s="1"/>
  <c r="F227" i="1" s="1"/>
  <c r="F228" i="1" s="1"/>
  <c r="F229" i="1" s="1"/>
  <c r="F230" i="1" s="1"/>
  <c r="F231" i="1" s="1"/>
  <c r="F232" i="1" s="1"/>
  <c r="F233" i="1" s="1"/>
  <c r="F234" i="1" s="1"/>
  <c r="F235" i="1" s="1"/>
  <c r="F236" i="1" s="1"/>
  <c r="F237" i="1" s="1"/>
  <c r="F238" i="1" s="1"/>
  <c r="F239" i="1" s="1"/>
  <c r="F240" i="1" s="1"/>
  <c r="F241" i="1" s="1"/>
  <c r="F242" i="1" s="1"/>
  <c r="F243" i="1" s="1"/>
  <c r="F244" i="1" s="1"/>
  <c r="F245" i="1" s="1"/>
  <c r="F246" i="1" s="1"/>
  <c r="F247" i="1" s="1"/>
  <c r="F248" i="1" s="1"/>
  <c r="F249" i="1" s="1"/>
  <c r="F250" i="1" s="1"/>
  <c r="F251" i="1" s="1"/>
  <c r="F252" i="1" s="1"/>
  <c r="F253" i="1" s="1"/>
  <c r="F254" i="1" s="1"/>
  <c r="F255" i="1" s="1"/>
  <c r="F256" i="1" s="1"/>
  <c r="F257" i="1" s="1"/>
  <c r="F258" i="1" s="1"/>
  <c r="F259" i="1" s="1"/>
  <c r="F260" i="1" s="1"/>
  <c r="F261" i="1" s="1"/>
  <c r="F262" i="1" s="1"/>
  <c r="F263" i="1" s="1"/>
  <c r="F264" i="1" s="1"/>
  <c r="F265" i="1" s="1"/>
  <c r="F266" i="1" s="1"/>
  <c r="F267" i="1" s="1"/>
  <c r="F268" i="1" s="1"/>
  <c r="F269" i="1" s="1"/>
  <c r="F270" i="1" s="1"/>
  <c r="F271" i="1" s="1"/>
  <c r="F272" i="1" s="1"/>
  <c r="F273" i="1" s="1"/>
  <c r="F274" i="1" s="1"/>
  <c r="F275" i="1" s="1"/>
  <c r="F276" i="1" s="1"/>
  <c r="F277" i="1" s="1"/>
  <c r="F278" i="1" s="1"/>
  <c r="F279" i="1" s="1"/>
  <c r="F280" i="1" s="1"/>
  <c r="F281" i="1" s="1"/>
  <c r="F282" i="1" s="1"/>
  <c r="F283" i="1" s="1"/>
  <c r="F284" i="1" s="1"/>
  <c r="F285" i="1" s="1"/>
  <c r="F286" i="1" s="1"/>
  <c r="F287" i="1" s="1"/>
  <c r="F288" i="1" s="1"/>
  <c r="F289" i="1" s="1"/>
  <c r="F290" i="1" s="1"/>
  <c r="F291" i="1" s="1"/>
  <c r="F292" i="1" s="1"/>
  <c r="F293" i="1" s="1"/>
  <c r="F294" i="1" s="1"/>
  <c r="F295" i="1" s="1"/>
  <c r="F296" i="1" s="1"/>
  <c r="F297" i="1" s="1"/>
  <c r="F298" i="1" s="1"/>
  <c r="F299" i="1" s="1"/>
  <c r="F300" i="1" s="1"/>
  <c r="F301" i="1" s="1"/>
  <c r="D305" i="1" s="1"/>
  <c r="D306" i="1" s="1"/>
  <c r="D307" i="1" s="1"/>
  <c r="D308" i="1" s="1"/>
  <c r="D309" i="1" s="1"/>
  <c r="D310" i="1" s="1"/>
  <c r="D311" i="1" s="1"/>
  <c r="D312" i="1" s="1"/>
  <c r="D313" i="1" s="1"/>
  <c r="D314" i="1" s="1"/>
  <c r="D315" i="1" s="1"/>
  <c r="D316" i="1" s="1"/>
  <c r="D317" i="1" s="1"/>
  <c r="D318" i="1" s="1"/>
  <c r="D319" i="1" s="1"/>
  <c r="D320" i="1" s="1"/>
  <c r="D321" i="1" s="1"/>
  <c r="D322" i="1" s="1"/>
  <c r="D323" i="1" s="1"/>
  <c r="D324" i="1" s="1"/>
  <c r="D325" i="1" s="1"/>
  <c r="D326" i="1" s="1"/>
  <c r="D327" i="1" s="1"/>
  <c r="D328" i="1" s="1"/>
  <c r="D329" i="1" s="1"/>
  <c r="D330" i="1" s="1"/>
  <c r="D331" i="1" s="1"/>
  <c r="D332" i="1" s="1"/>
  <c r="D333" i="1" s="1"/>
  <c r="D334" i="1" s="1"/>
  <c r="D335" i="1" s="1"/>
  <c r="D336" i="1" s="1"/>
  <c r="D337" i="1" s="1"/>
  <c r="D338" i="1" s="1"/>
  <c r="D339" i="1" s="1"/>
  <c r="D340" i="1" s="1"/>
  <c r="A2" i="2" l="1"/>
  <c r="A1" i="2"/>
  <c r="T181" i="1" l="1"/>
  <c r="Q181" i="1"/>
  <c r="N181" i="1"/>
  <c r="I181" i="1"/>
</calcChain>
</file>

<file path=xl/sharedStrings.xml><?xml version="1.0" encoding="utf-8"?>
<sst xmlns="http://schemas.openxmlformats.org/spreadsheetml/2006/main" count="406" uniqueCount="365">
  <si>
    <t>郵便番号</t>
    <rPh sb="0" eb="4">
      <t>ユウビンバンゴウ</t>
    </rPh>
    <phoneticPr fontId="6"/>
  </si>
  <si>
    <t>所在地</t>
    <rPh sb="0" eb="3">
      <t>ショザイチ</t>
    </rPh>
    <phoneticPr fontId="6"/>
  </si>
  <si>
    <t>商号又は名称カナ</t>
    <rPh sb="0" eb="2">
      <t>ショウゴウ</t>
    </rPh>
    <rPh sb="2" eb="3">
      <t>マタ</t>
    </rPh>
    <rPh sb="4" eb="6">
      <t>メイショウ</t>
    </rPh>
    <phoneticPr fontId="6"/>
  </si>
  <si>
    <t>商号又は名称</t>
    <rPh sb="0" eb="2">
      <t>ショウゴウ</t>
    </rPh>
    <rPh sb="2" eb="3">
      <t>マタ</t>
    </rPh>
    <rPh sb="4" eb="6">
      <t>メイショウ</t>
    </rPh>
    <phoneticPr fontId="6"/>
  </si>
  <si>
    <t>代表者氏名カナ</t>
    <rPh sb="0" eb="3">
      <t>ダイヒョウシャ</t>
    </rPh>
    <rPh sb="3" eb="5">
      <t>シメイ</t>
    </rPh>
    <phoneticPr fontId="6"/>
  </si>
  <si>
    <t>代表者氏名</t>
    <rPh sb="0" eb="3">
      <t>ダイヒョウシャ</t>
    </rPh>
    <rPh sb="3" eb="5">
      <t>シメイ</t>
    </rPh>
    <phoneticPr fontId="6"/>
  </si>
  <si>
    <t>電話番号</t>
    <rPh sb="0" eb="2">
      <t>デンワ</t>
    </rPh>
    <rPh sb="2" eb="4">
      <t>バンゴウ</t>
    </rPh>
    <phoneticPr fontId="6"/>
  </si>
  <si>
    <t>ＦＡＸ番号</t>
    <rPh sb="3" eb="5">
      <t>バンゴウ</t>
    </rPh>
    <phoneticPr fontId="6"/>
  </si>
  <si>
    <t>担当者部署</t>
    <rPh sb="0" eb="3">
      <t>タントウシャ</t>
    </rPh>
    <rPh sb="3" eb="5">
      <t>ブショ</t>
    </rPh>
    <phoneticPr fontId="6"/>
  </si>
  <si>
    <t>営業年数</t>
    <rPh sb="0" eb="2">
      <t>エイギョウ</t>
    </rPh>
    <rPh sb="2" eb="4">
      <t>ネンスウ</t>
    </rPh>
    <phoneticPr fontId="6"/>
  </si>
  <si>
    <t>E-mailアドレス</t>
    <phoneticPr fontId="6"/>
  </si>
  <si>
    <t>全角カタカナで入力してください。姓と名は１文字分空けてください。</t>
    <phoneticPr fontId="5"/>
  </si>
  <si>
    <t>姓と名は１文字分空けてください。</t>
    <phoneticPr fontId="5"/>
  </si>
  <si>
    <t>自己資本額</t>
    <rPh sb="0" eb="2">
      <t>ジコ</t>
    </rPh>
    <rPh sb="2" eb="4">
      <t>シホン</t>
    </rPh>
    <rPh sb="4" eb="5">
      <t>ガク</t>
    </rPh>
    <phoneticPr fontId="6"/>
  </si>
  <si>
    <t>年</t>
    <rPh sb="0" eb="1">
      <t>ネン</t>
    </rPh>
    <phoneticPr fontId="5"/>
  </si>
  <si>
    <t>都道府県から入力してください。</t>
    <rPh sb="0" eb="4">
      <t>トドウフケン</t>
    </rPh>
    <rPh sb="6" eb="8">
      <t>ニュウリョク</t>
    </rPh>
    <phoneticPr fontId="5"/>
  </si>
  <si>
    <t>正式名称で入力してください。個人の場合は「代表者」と入力してください。</t>
    <rPh sb="5" eb="7">
      <t>ニュウリョク</t>
    </rPh>
    <rPh sb="26" eb="28">
      <t>ニュウリョク</t>
    </rPh>
    <phoneticPr fontId="5"/>
  </si>
  <si>
    <t>保有していない場合は、入力する必要はありません。</t>
    <rPh sb="0" eb="2">
      <t>ホユウ</t>
    </rPh>
    <rPh sb="7" eb="9">
      <t>バアイ</t>
    </rPh>
    <rPh sb="15" eb="17">
      <t>ヒツヨウ</t>
    </rPh>
    <phoneticPr fontId="5"/>
  </si>
  <si>
    <t>担当者氏名カナ</t>
    <rPh sb="0" eb="3">
      <t>タントウシャ</t>
    </rPh>
    <rPh sb="3" eb="5">
      <t>シメイ</t>
    </rPh>
    <phoneticPr fontId="6"/>
  </si>
  <si>
    <t>担当者氏名</t>
    <rPh sb="0" eb="3">
      <t>タントウシャ</t>
    </rPh>
    <rPh sb="3" eb="5">
      <t>シメイ</t>
    </rPh>
    <phoneticPr fontId="6"/>
  </si>
  <si>
    <t>代表者役職</t>
    <phoneticPr fontId="6"/>
  </si>
  <si>
    <t>)</t>
    <phoneticPr fontId="5"/>
  </si>
  <si>
    <t>製造・販売等実績</t>
    <rPh sb="0" eb="2">
      <t>セイゾウ</t>
    </rPh>
    <rPh sb="3" eb="5">
      <t>ハンバイ</t>
    </rPh>
    <rPh sb="5" eb="6">
      <t>トウ</t>
    </rPh>
    <rPh sb="6" eb="8">
      <t>ジッセキ</t>
    </rPh>
    <phoneticPr fontId="6"/>
  </si>
  <si>
    <t>期間</t>
    <rPh sb="0" eb="2">
      <t>キカン</t>
    </rPh>
    <phoneticPr fontId="5"/>
  </si>
  <si>
    <t>直前々年度分決算</t>
    <phoneticPr fontId="5"/>
  </si>
  <si>
    <t>決算後の増減額(千円)</t>
    <rPh sb="0" eb="2">
      <t>ケッサン</t>
    </rPh>
    <rPh sb="2" eb="3">
      <t>ゴ</t>
    </rPh>
    <rPh sb="4" eb="7">
      <t>ゾウゲンガク</t>
    </rPh>
    <rPh sb="8" eb="10">
      <t>センエン</t>
    </rPh>
    <phoneticPr fontId="5"/>
  </si>
  <si>
    <t>合計(千円)</t>
    <rPh sb="0" eb="2">
      <t>ゴウケイ</t>
    </rPh>
    <rPh sb="3" eb="5">
      <t>センエン</t>
    </rPh>
    <phoneticPr fontId="5"/>
  </si>
  <si>
    <t>準備金・積立金</t>
    <phoneticPr fontId="5"/>
  </si>
  <si>
    <t>次期繰越利益(欠損)金</t>
    <phoneticPr fontId="5"/>
  </si>
  <si>
    <t>計</t>
    <phoneticPr fontId="5"/>
  </si>
  <si>
    <t>外資状況</t>
    <rPh sb="0" eb="2">
      <t>ガイシ</t>
    </rPh>
    <rPh sb="2" eb="4">
      <t>ジョウキョウ</t>
    </rPh>
    <phoneticPr fontId="6"/>
  </si>
  <si>
    <t>常勤職員の人数</t>
    <rPh sb="0" eb="2">
      <t>ジョウキン</t>
    </rPh>
    <rPh sb="2" eb="4">
      <t>ショクイン</t>
    </rPh>
    <rPh sb="5" eb="7">
      <t>ニンズウ</t>
    </rPh>
    <phoneticPr fontId="6"/>
  </si>
  <si>
    <t>人</t>
    <rPh sb="0" eb="1">
      <t>ニン</t>
    </rPh>
    <phoneticPr fontId="5"/>
  </si>
  <si>
    <t>設備の額</t>
    <rPh sb="0" eb="2">
      <t>セツビ</t>
    </rPh>
    <rPh sb="3" eb="4">
      <t>ガク</t>
    </rPh>
    <phoneticPr fontId="6"/>
  </si>
  <si>
    <t>機械装置類(千円)</t>
    <rPh sb="0" eb="2">
      <t>キカイ</t>
    </rPh>
    <rPh sb="2" eb="4">
      <t>ソウチ</t>
    </rPh>
    <rPh sb="4" eb="5">
      <t>ルイ</t>
    </rPh>
    <rPh sb="6" eb="8">
      <t>センエン</t>
    </rPh>
    <phoneticPr fontId="5"/>
  </si>
  <si>
    <t>運搬具類(千円)</t>
    <rPh sb="0" eb="2">
      <t>ウンパン</t>
    </rPh>
    <rPh sb="2" eb="3">
      <t>グ</t>
    </rPh>
    <rPh sb="3" eb="4">
      <t>ルイ</t>
    </rPh>
    <phoneticPr fontId="5"/>
  </si>
  <si>
    <t>工具その他(千円)</t>
    <rPh sb="0" eb="2">
      <t>コウグ</t>
    </rPh>
    <rPh sb="4" eb="5">
      <t>タ</t>
    </rPh>
    <phoneticPr fontId="5"/>
  </si>
  <si>
    <t>合計(千円)</t>
    <rPh sb="0" eb="2">
      <t>ゴウケイ</t>
    </rPh>
    <phoneticPr fontId="5"/>
  </si>
  <si>
    <t>主要設備の規模</t>
    <rPh sb="0" eb="2">
      <t>シュヨウ</t>
    </rPh>
    <rPh sb="2" eb="4">
      <t>セツビ</t>
    </rPh>
    <rPh sb="5" eb="7">
      <t>キボ</t>
    </rPh>
    <phoneticPr fontId="5"/>
  </si>
  <si>
    <t>区分</t>
    <rPh sb="0" eb="2">
      <t>クブン</t>
    </rPh>
    <phoneticPr fontId="5"/>
  </si>
  <si>
    <t>直前年度分決算</t>
    <rPh sb="0" eb="1">
      <t>チョク</t>
    </rPh>
    <rPh sb="2" eb="4">
      <t>ネンド</t>
    </rPh>
    <rPh sb="4" eb="5">
      <t>ブン</t>
    </rPh>
    <rPh sb="5" eb="7">
      <t>ケッサン</t>
    </rPh>
    <phoneticPr fontId="6"/>
  </si>
  <si>
    <t>受任者役職</t>
    <rPh sb="0" eb="2">
      <t>ジュニン</t>
    </rPh>
    <rPh sb="2" eb="3">
      <t>シャ</t>
    </rPh>
    <phoneticPr fontId="6"/>
  </si>
  <si>
    <t>受任者氏名カナ</t>
    <rPh sb="0" eb="2">
      <t>ジュニン</t>
    </rPh>
    <rPh sb="2" eb="3">
      <t>シャ</t>
    </rPh>
    <rPh sb="3" eb="5">
      <t>シメイ</t>
    </rPh>
    <phoneticPr fontId="6"/>
  </si>
  <si>
    <t>受任者氏名</t>
    <rPh sb="0" eb="2">
      <t>ジュニン</t>
    </rPh>
    <rPh sb="2" eb="3">
      <t>シャ</t>
    </rPh>
    <rPh sb="3" eb="5">
      <t>シメイ</t>
    </rPh>
    <phoneticPr fontId="6"/>
  </si>
  <si>
    <t>剰余(欠損)金処分額(千円)</t>
    <rPh sb="0" eb="2">
      <t>ジョウヨ</t>
    </rPh>
    <rPh sb="3" eb="5">
      <t>ケッソン</t>
    </rPh>
    <rPh sb="6" eb="7">
      <t>キン</t>
    </rPh>
    <rPh sb="7" eb="9">
      <t>ショブン</t>
    </rPh>
    <rPh sb="9" eb="10">
      <t>ガク</t>
    </rPh>
    <rPh sb="11" eb="13">
      <t>センエン</t>
    </rPh>
    <phoneticPr fontId="5"/>
  </si>
  <si>
    <t>外資区分</t>
    <rPh sb="0" eb="2">
      <t>ガイシ</t>
    </rPh>
    <rPh sb="2" eb="4">
      <t>クブン</t>
    </rPh>
    <phoneticPr fontId="6"/>
  </si>
  <si>
    <t>国名</t>
    <rPh sb="0" eb="1">
      <t>クニ</t>
    </rPh>
    <rPh sb="1" eb="2">
      <t>メイ</t>
    </rPh>
    <phoneticPr fontId="5"/>
  </si>
  <si>
    <t>外資比率 (%)</t>
    <rPh sb="0" eb="2">
      <t>ガイシ</t>
    </rPh>
    <rPh sb="2" eb="4">
      <t>ヒリツ</t>
    </rPh>
    <phoneticPr fontId="5"/>
  </si>
  <si>
    <t>%</t>
    <phoneticPr fontId="6"/>
  </si>
  <si>
    <t>経営状況</t>
    <rPh sb="0" eb="2">
      <t>ケイエイ</t>
    </rPh>
    <rPh sb="2" eb="4">
      <t>ジョウキョウ</t>
    </rPh>
    <phoneticPr fontId="6"/>
  </si>
  <si>
    <t>流動資産（千円）</t>
    <rPh sb="0" eb="2">
      <t>リュウドウ</t>
    </rPh>
    <rPh sb="2" eb="4">
      <t>シサン</t>
    </rPh>
    <rPh sb="5" eb="7">
      <t>センエン</t>
    </rPh>
    <phoneticPr fontId="5"/>
  </si>
  <si>
    <t>流動負債（千円）</t>
    <rPh sb="0" eb="2">
      <t>リュウドウ</t>
    </rPh>
    <rPh sb="2" eb="4">
      <t>フサイ</t>
    </rPh>
    <rPh sb="5" eb="7">
      <t>センエン</t>
    </rPh>
    <phoneticPr fontId="5"/>
  </si>
  <si>
    <t>実績高(千円)</t>
    <rPh sb="0" eb="2">
      <t>ジッセキ</t>
    </rPh>
    <rPh sb="2" eb="3">
      <t>ダカ</t>
    </rPh>
    <rPh sb="4" eb="6">
      <t>センエン</t>
    </rPh>
    <phoneticPr fontId="5"/>
  </si>
  <si>
    <t>前2ヶ年間の平均</t>
    <rPh sb="0" eb="1">
      <t>ゼン</t>
    </rPh>
    <rPh sb="3" eb="4">
      <t>ネン</t>
    </rPh>
    <rPh sb="4" eb="5">
      <t>カン</t>
    </rPh>
    <rPh sb="6" eb="8">
      <t>ヘイキン</t>
    </rPh>
    <phoneticPr fontId="5"/>
  </si>
  <si>
    <t>金額は、特に記載のない限り千円未満切り捨て、消費税抜き(ただし免税業者は税込み)で入力してください。</t>
    <rPh sb="0" eb="2">
      <t>キンガク</t>
    </rPh>
    <rPh sb="4" eb="5">
      <t>トク</t>
    </rPh>
    <rPh sb="6" eb="8">
      <t>キサイ</t>
    </rPh>
    <rPh sb="11" eb="12">
      <t>カギ</t>
    </rPh>
    <rPh sb="13" eb="15">
      <t>センエン</t>
    </rPh>
    <rPh sb="15" eb="17">
      <t>ミマン</t>
    </rPh>
    <rPh sb="17" eb="18">
      <t>キ</t>
    </rPh>
    <rPh sb="19" eb="20">
      <t>ス</t>
    </rPh>
    <rPh sb="22" eb="25">
      <t>ショウヒゼイ</t>
    </rPh>
    <rPh sb="25" eb="26">
      <t>ヌ</t>
    </rPh>
    <rPh sb="31" eb="33">
      <t>メンゼイ</t>
    </rPh>
    <rPh sb="33" eb="35">
      <t>ギョウシャ</t>
    </rPh>
    <rPh sb="36" eb="38">
      <t>ゼイコ</t>
    </rPh>
    <rPh sb="41" eb="43">
      <t>ニュウリョク</t>
    </rPh>
    <phoneticPr fontId="5"/>
  </si>
  <si>
    <t xml:space="preserve"> エクセルの計算方法は「自動」に設定してください。</t>
    <rPh sb="6" eb="8">
      <t>ケイサン</t>
    </rPh>
    <rPh sb="8" eb="10">
      <t>ホウホウ</t>
    </rPh>
    <rPh sb="12" eb="14">
      <t>ジドウ</t>
    </rPh>
    <rPh sb="16" eb="18">
      <t>セッテイ</t>
    </rPh>
    <phoneticPr fontId="5"/>
  </si>
  <si>
    <t xml:space="preserve"> 行の追加、削除、シートの変更などはできません。</t>
    <rPh sb="1" eb="2">
      <t>ギョウ</t>
    </rPh>
    <rPh sb="3" eb="5">
      <t>ツイカ</t>
    </rPh>
    <rPh sb="6" eb="8">
      <t>サクジョ</t>
    </rPh>
    <rPh sb="13" eb="15">
      <t>ヘンコウ</t>
    </rPh>
    <phoneticPr fontId="5"/>
  </si>
  <si>
    <t>A.主たる営業所(本社)情報</t>
    <rPh sb="2" eb="3">
      <t>シュ</t>
    </rPh>
    <rPh sb="5" eb="8">
      <t>エイギョウショ</t>
    </rPh>
    <rPh sb="9" eb="11">
      <t>ホンシャ</t>
    </rPh>
    <rPh sb="12" eb="14">
      <t>ジョウホウ</t>
    </rPh>
    <phoneticPr fontId="5"/>
  </si>
  <si>
    <t>B.契約する営業所情報</t>
    <rPh sb="2" eb="4">
      <t>ケイヤク</t>
    </rPh>
    <rPh sb="6" eb="9">
      <t>エイギョウショ</t>
    </rPh>
    <rPh sb="9" eb="11">
      <t>ジョウホウ</t>
    </rPh>
    <phoneticPr fontId="5"/>
  </si>
  <si>
    <t>入札・契約権限の委任</t>
    <rPh sb="8" eb="10">
      <t>イニン</t>
    </rPh>
    <phoneticPr fontId="5"/>
  </si>
  <si>
    <t>C.担当者情報</t>
    <rPh sb="2" eb="5">
      <t>タントウシャ</t>
    </rPh>
    <rPh sb="5" eb="7">
      <t>ジョウホウ</t>
    </rPh>
    <phoneticPr fontId="5"/>
  </si>
  <si>
    <t>D.行政書士情報</t>
    <rPh sb="2" eb="4">
      <t>ギョウセイ</t>
    </rPh>
    <rPh sb="4" eb="6">
      <t>ショシ</t>
    </rPh>
    <rPh sb="6" eb="8">
      <t>ジョウホウ</t>
    </rPh>
    <phoneticPr fontId="5"/>
  </si>
  <si>
    <t>流動比率（%）</t>
    <rPh sb="0" eb="2">
      <t>リュウドウ</t>
    </rPh>
    <rPh sb="2" eb="4">
      <t>ヒリツ</t>
    </rPh>
    <phoneticPr fontId="5"/>
  </si>
  <si>
    <t>勝央町 物品製造・役務等 入札参加資格審査申請書</t>
    <phoneticPr fontId="5"/>
  </si>
  <si>
    <t>E.経営情報</t>
    <rPh sb="2" eb="4">
      <t>ケイエイ</t>
    </rPh>
    <rPh sb="4" eb="6">
      <t>ジョウホウ</t>
    </rPh>
    <phoneticPr fontId="5"/>
  </si>
  <si>
    <t>F.業種情報</t>
    <rPh sb="2" eb="4">
      <t>ギョウシュ</t>
    </rPh>
    <rPh sb="4" eb="6">
      <t>ジョウホウ</t>
    </rPh>
    <phoneticPr fontId="5"/>
  </si>
  <si>
    <t>行政書士氏名カナ</t>
    <rPh sb="0" eb="2">
      <t>ギョウセイ</t>
    </rPh>
    <rPh sb="2" eb="4">
      <t>ショシ</t>
    </rPh>
    <rPh sb="4" eb="6">
      <t>シメイ</t>
    </rPh>
    <phoneticPr fontId="6"/>
  </si>
  <si>
    <t>行政書士氏名</t>
    <rPh sb="0" eb="2">
      <t>ギョウセイ</t>
    </rPh>
    <rPh sb="2" eb="4">
      <t>ショシ</t>
    </rPh>
    <rPh sb="4" eb="6">
      <t>シメイ</t>
    </rPh>
    <phoneticPr fontId="6"/>
  </si>
  <si>
    <t>部署がない場合は「本社」又は「本店」と入力し、個人の場合は「本店」と入力してください。</t>
    <rPh sb="0" eb="2">
      <t>ブショ</t>
    </rPh>
    <rPh sb="5" eb="7">
      <t>バアイ</t>
    </rPh>
    <rPh sb="9" eb="11">
      <t>ホンシャ</t>
    </rPh>
    <rPh sb="12" eb="13">
      <t>マタ</t>
    </rPh>
    <rPh sb="15" eb="17">
      <t>ホンテン</t>
    </rPh>
    <rPh sb="19" eb="21">
      <t>ニュウリョク</t>
    </rPh>
    <rPh sb="23" eb="25">
      <t>コジン</t>
    </rPh>
    <rPh sb="26" eb="28">
      <t>バアイ</t>
    </rPh>
    <rPh sb="30" eb="32">
      <t>ホンテン</t>
    </rPh>
    <phoneticPr fontId="5"/>
  </si>
  <si>
    <t>　(うち外国資本)</t>
    <phoneticPr fontId="5"/>
  </si>
  <si>
    <t>払込資本金</t>
    <rPh sb="0" eb="1">
      <t>ハラ</t>
    </rPh>
    <rPh sb="1" eb="2">
      <t>コ</t>
    </rPh>
    <rPh sb="2" eb="4">
      <t>シホン</t>
    </rPh>
    <rPh sb="4" eb="5">
      <t>キン</t>
    </rPh>
    <phoneticPr fontId="5"/>
  </si>
  <si>
    <t>半角の数字とハイフンで入力してください。保有していない場合は、入力する必要はありません。</t>
    <phoneticPr fontId="5"/>
  </si>
  <si>
    <t>分類</t>
    <phoneticPr fontId="21"/>
  </si>
  <si>
    <t>業務・品目</t>
    <rPh sb="0" eb="2">
      <t>ギョウム</t>
    </rPh>
    <rPh sb="3" eb="5">
      <t>ヒンモク</t>
    </rPh>
    <phoneticPr fontId="21"/>
  </si>
  <si>
    <t>具体的な内容</t>
    <rPh sb="0" eb="3">
      <t>グタイテキ</t>
    </rPh>
    <rPh sb="4" eb="6">
      <t>ナイヨウ</t>
    </rPh>
    <phoneticPr fontId="5"/>
  </si>
  <si>
    <t>例示</t>
    <rPh sb="0" eb="2">
      <t>レイジ</t>
    </rPh>
    <phoneticPr fontId="5"/>
  </si>
  <si>
    <t>電算用紙、連続帳票、ＯＣＲ用紙</t>
  </si>
  <si>
    <t>シール、ステッカー</t>
  </si>
  <si>
    <t>地図調製、航空写真</t>
  </si>
  <si>
    <t>（電子計算機、複写機、家具等を除く）</t>
  </si>
  <si>
    <t>木製・スチール家具、事務用家具</t>
  </si>
  <si>
    <t>受変電・発電設備、配分電設備、空調設備</t>
  </si>
  <si>
    <t>一般家電製品、照明器具、蛍光灯</t>
  </si>
  <si>
    <t>工具、旋盤、ボール盤</t>
  </si>
  <si>
    <t>化学・工学機器、分析装置、実験機材</t>
  </si>
  <si>
    <t>気象観測・公害防止機器</t>
  </si>
  <si>
    <t>医薬品、検査試薬</t>
  </si>
  <si>
    <t>農薬、除草剤</t>
  </si>
  <si>
    <t>家畜、飼料</t>
  </si>
  <si>
    <t>樹木（リースを除く）、種苗</t>
  </si>
  <si>
    <t>プレハブ倉庫、焼却炉、仮設トイレ</t>
  </si>
  <si>
    <t>道路標識、防護柵、道路凍結防止剤</t>
  </si>
  <si>
    <t>従業員50人以上の衣食住全種販売業</t>
  </si>
  <si>
    <t>楯、トロフィ、旗、腕章</t>
  </si>
  <si>
    <t>印刷類</t>
    <rPh sb="0" eb="2">
      <t>インサツ</t>
    </rPh>
    <rPh sb="2" eb="3">
      <t>ルイ</t>
    </rPh>
    <phoneticPr fontId="4"/>
  </si>
  <si>
    <t>文具・事務用</t>
  </si>
  <si>
    <t>じゅう器類</t>
    <rPh sb="3" eb="4">
      <t>キ</t>
    </rPh>
    <rPh sb="4" eb="5">
      <t>ルイ</t>
    </rPh>
    <phoneticPr fontId="4"/>
  </si>
  <si>
    <t>船舶・車両類</t>
    <rPh sb="0" eb="2">
      <t>センパク</t>
    </rPh>
    <rPh sb="3" eb="5">
      <t>シャリョウ</t>
    </rPh>
    <rPh sb="5" eb="6">
      <t>ルイ</t>
    </rPh>
    <phoneticPr fontId="4"/>
  </si>
  <si>
    <t>一般機械器具設備類</t>
  </si>
  <si>
    <t>理化学・計測機器類</t>
  </si>
  <si>
    <t>医療・薬品類</t>
  </si>
  <si>
    <t>農林水産業用品類</t>
  </si>
  <si>
    <t>工事用材料類</t>
  </si>
  <si>
    <t>燃料・動力類</t>
  </si>
  <si>
    <t>百貨・日用品類</t>
  </si>
  <si>
    <t>その他物品類</t>
  </si>
  <si>
    <t>学校等給食用物品</t>
    <rPh sb="0" eb="2">
      <t>ガッコウ</t>
    </rPh>
    <rPh sb="2" eb="3">
      <t>トウ</t>
    </rPh>
    <rPh sb="3" eb="5">
      <t>キュウショク</t>
    </rPh>
    <rPh sb="5" eb="6">
      <t>ヨウ</t>
    </rPh>
    <rPh sb="6" eb="8">
      <t>ブッピン</t>
    </rPh>
    <phoneticPr fontId="1"/>
  </si>
  <si>
    <t>リース・レンタル</t>
  </si>
  <si>
    <t>軽印刷</t>
  </si>
  <si>
    <t>フォーム印刷</t>
  </si>
  <si>
    <t>特殊印刷</t>
  </si>
  <si>
    <t>地図</t>
  </si>
  <si>
    <t>写真</t>
  </si>
  <si>
    <t>その他印刷類</t>
  </si>
  <si>
    <t>用紙</t>
  </si>
  <si>
    <t>文具・事務用品</t>
  </si>
  <si>
    <t>教材</t>
  </si>
  <si>
    <t>OA機器・サプライ</t>
  </si>
  <si>
    <t>印判</t>
    <rPh sb="0" eb="2">
      <t>インバン</t>
    </rPh>
    <phoneticPr fontId="4"/>
  </si>
  <si>
    <t>その他文具・事務用機器</t>
  </si>
  <si>
    <t>家具</t>
    <rPh sb="0" eb="2">
      <t>カグ</t>
    </rPh>
    <phoneticPr fontId="4"/>
  </si>
  <si>
    <t>ミシン・編み機</t>
    <rPh sb="4" eb="5">
      <t>ア</t>
    </rPh>
    <rPh sb="6" eb="7">
      <t>キ</t>
    </rPh>
    <phoneticPr fontId="4"/>
  </si>
  <si>
    <t>厨房機器</t>
  </si>
  <si>
    <t>幕・テント・看板</t>
    <rPh sb="0" eb="1">
      <t>マク</t>
    </rPh>
    <rPh sb="6" eb="8">
      <t>カンバン</t>
    </rPh>
    <phoneticPr fontId="4"/>
  </si>
  <si>
    <t>ガス</t>
  </si>
  <si>
    <t>その他じゅう器</t>
  </si>
  <si>
    <t>船舶新造</t>
  </si>
  <si>
    <t>車両販売</t>
  </si>
  <si>
    <t>車両部品及び修理</t>
  </si>
  <si>
    <t>特殊自動車販売</t>
  </si>
  <si>
    <t>その他車両等</t>
  </si>
  <si>
    <t>電気設備</t>
  </si>
  <si>
    <t>家電製品</t>
  </si>
  <si>
    <t>通信・音響機器</t>
  </si>
  <si>
    <t>建設機器(特殊車両を除く)</t>
  </si>
  <si>
    <t>工作機器</t>
  </si>
  <si>
    <t>消防機器</t>
  </si>
  <si>
    <t>照明機器</t>
    <rPh sb="0" eb="2">
      <t>ショウメイ</t>
    </rPh>
    <rPh sb="2" eb="4">
      <t>キキ</t>
    </rPh>
    <phoneticPr fontId="1"/>
  </si>
  <si>
    <t>その他機械器具・設備類</t>
  </si>
  <si>
    <t>理化学機器</t>
  </si>
  <si>
    <t>環境機器</t>
  </si>
  <si>
    <t>計測機器</t>
  </si>
  <si>
    <t>その他理化学・計測機器類</t>
  </si>
  <si>
    <t>医療機器</t>
  </si>
  <si>
    <t>医療用薬品</t>
  </si>
  <si>
    <t>工業用薬品</t>
  </si>
  <si>
    <t>衛生材料</t>
  </si>
  <si>
    <t>介護機器</t>
  </si>
  <si>
    <t>その他医療・薬品類</t>
  </si>
  <si>
    <t>農林水産業用機器</t>
  </si>
  <si>
    <t>農林水産業用薬品</t>
  </si>
  <si>
    <t>肥料</t>
  </si>
  <si>
    <t>動物・飼料</t>
  </si>
  <si>
    <t>植物</t>
  </si>
  <si>
    <t>その他農林水産業用品類</t>
  </si>
  <si>
    <t>セメント等</t>
    <rPh sb="4" eb="5">
      <t>トウ</t>
    </rPh>
    <phoneticPr fontId="4"/>
  </si>
  <si>
    <t>鋼材</t>
    <rPh sb="0" eb="2">
      <t>コウザイ</t>
    </rPh>
    <phoneticPr fontId="4"/>
  </si>
  <si>
    <t>砂利等</t>
    <rPh sb="0" eb="2">
      <t>ジャリ</t>
    </rPh>
    <rPh sb="2" eb="3">
      <t>トウ</t>
    </rPh>
    <phoneticPr fontId="4"/>
  </si>
  <si>
    <t>仮設建物</t>
    <rPh sb="0" eb="2">
      <t>カセツ</t>
    </rPh>
    <rPh sb="2" eb="4">
      <t>タテモノ</t>
    </rPh>
    <phoneticPr fontId="4"/>
  </si>
  <si>
    <t>管工事材料</t>
  </si>
  <si>
    <t>電気工事材料</t>
  </si>
  <si>
    <t>道路保安用品</t>
  </si>
  <si>
    <t>建具等</t>
    <rPh sb="0" eb="2">
      <t>タテグ</t>
    </rPh>
    <rPh sb="2" eb="3">
      <t>トウ</t>
    </rPh>
    <phoneticPr fontId="4"/>
  </si>
  <si>
    <t>その他工事用材料類</t>
  </si>
  <si>
    <t>石油</t>
    <rPh sb="0" eb="2">
      <t>セキユ</t>
    </rPh>
    <phoneticPr fontId="4"/>
  </si>
  <si>
    <t>ガス等</t>
    <rPh sb="2" eb="3">
      <t>トウ</t>
    </rPh>
    <phoneticPr fontId="4"/>
  </si>
  <si>
    <t>電力</t>
    <rPh sb="0" eb="2">
      <t>デンリョク</t>
    </rPh>
    <phoneticPr fontId="4"/>
  </si>
  <si>
    <t>その他燃料・動力類</t>
  </si>
  <si>
    <t>百貨</t>
    <rPh sb="0" eb="2">
      <t>ヒャッカ</t>
    </rPh>
    <phoneticPr fontId="4"/>
  </si>
  <si>
    <t>記念品・贈答品</t>
  </si>
  <si>
    <t>記章・バッジ</t>
  </si>
  <si>
    <t>衣類</t>
    <rPh sb="0" eb="2">
      <t>イルイ</t>
    </rPh>
    <phoneticPr fontId="4"/>
  </si>
  <si>
    <t>寝具・その他の繊維類</t>
  </si>
  <si>
    <t>ゴム・革製品</t>
    <rPh sb="3" eb="4">
      <t>カワ</t>
    </rPh>
    <rPh sb="4" eb="6">
      <t>セイヒン</t>
    </rPh>
    <phoneticPr fontId="4"/>
  </si>
  <si>
    <t>荒物雑貨</t>
    <rPh sb="0" eb="2">
      <t>アラモノ</t>
    </rPh>
    <rPh sb="2" eb="4">
      <t>ザッカ</t>
    </rPh>
    <phoneticPr fontId="4"/>
  </si>
  <si>
    <t>その他記念品・日用品類</t>
  </si>
  <si>
    <t>写真</t>
    <rPh sb="0" eb="2">
      <t>シャシン</t>
    </rPh>
    <phoneticPr fontId="4"/>
  </si>
  <si>
    <t>書籍・図書用品</t>
    <rPh sb="0" eb="2">
      <t>ショセキ</t>
    </rPh>
    <rPh sb="3" eb="5">
      <t>トショ</t>
    </rPh>
    <rPh sb="5" eb="7">
      <t>ヨウヒン</t>
    </rPh>
    <phoneticPr fontId="4"/>
  </si>
  <si>
    <t>運動用品等</t>
    <rPh sb="0" eb="2">
      <t>ウンドウ</t>
    </rPh>
    <rPh sb="2" eb="4">
      <t>ヨウヒン</t>
    </rPh>
    <rPh sb="4" eb="5">
      <t>トウ</t>
    </rPh>
    <phoneticPr fontId="4"/>
  </si>
  <si>
    <t>楽器</t>
    <rPh sb="0" eb="2">
      <t>ガッキ</t>
    </rPh>
    <phoneticPr fontId="4"/>
  </si>
  <si>
    <t>嗜好品</t>
    <rPh sb="0" eb="3">
      <t>シコウヒン</t>
    </rPh>
    <phoneticPr fontId="4"/>
  </si>
  <si>
    <t>食品・食材</t>
    <rPh sb="0" eb="2">
      <t>ショクヒン</t>
    </rPh>
    <rPh sb="3" eb="5">
      <t>ショクザイ</t>
    </rPh>
    <phoneticPr fontId="4"/>
  </si>
  <si>
    <t>その他物品類</t>
    <rPh sb="2" eb="3">
      <t>タ</t>
    </rPh>
    <rPh sb="3" eb="5">
      <t>ブッピン</t>
    </rPh>
    <rPh sb="5" eb="6">
      <t>ルイ</t>
    </rPh>
    <phoneticPr fontId="4"/>
  </si>
  <si>
    <t>給食用物資</t>
    <rPh sb="0" eb="2">
      <t>キュウショク</t>
    </rPh>
    <rPh sb="2" eb="3">
      <t>ヨウ</t>
    </rPh>
    <rPh sb="3" eb="5">
      <t>ブッシ</t>
    </rPh>
    <phoneticPr fontId="1"/>
  </si>
  <si>
    <t>リース（事務機器）</t>
    <rPh sb="4" eb="6">
      <t>ジム</t>
    </rPh>
    <rPh sb="6" eb="8">
      <t>キキ</t>
    </rPh>
    <phoneticPr fontId="4"/>
  </si>
  <si>
    <t>リース（リネン、医療用機器）</t>
    <rPh sb="8" eb="11">
      <t>イリョウヨウ</t>
    </rPh>
    <rPh sb="11" eb="13">
      <t>キキ</t>
    </rPh>
    <phoneticPr fontId="4"/>
  </si>
  <si>
    <t>リース（車両等）</t>
    <rPh sb="4" eb="6">
      <t>シャリョウ</t>
    </rPh>
    <rPh sb="6" eb="7">
      <t>トウ</t>
    </rPh>
    <phoneticPr fontId="4"/>
  </si>
  <si>
    <t>リース（建設・土木機械等）</t>
    <rPh sb="4" eb="6">
      <t>ケンセツ</t>
    </rPh>
    <rPh sb="7" eb="9">
      <t>ドボク</t>
    </rPh>
    <rPh sb="9" eb="11">
      <t>キカイ</t>
    </rPh>
    <rPh sb="11" eb="12">
      <t>トウ</t>
    </rPh>
    <phoneticPr fontId="4"/>
  </si>
  <si>
    <t>その他リース</t>
    <rPh sb="2" eb="3">
      <t>タ</t>
    </rPh>
    <phoneticPr fontId="4"/>
  </si>
  <si>
    <t>電算業務（開発、保守管理）</t>
  </si>
  <si>
    <t>情報・通信サービス</t>
    <rPh sb="0" eb="2">
      <t>ジョウホウ</t>
    </rPh>
    <rPh sb="3" eb="5">
      <t>ツウシン</t>
    </rPh>
    <phoneticPr fontId="1"/>
  </si>
  <si>
    <t>その他電算業務</t>
  </si>
  <si>
    <t>広告・広報</t>
    <rPh sb="0" eb="2">
      <t>コウコク</t>
    </rPh>
    <rPh sb="3" eb="5">
      <t>コウホウ</t>
    </rPh>
    <phoneticPr fontId="4"/>
  </si>
  <si>
    <t>看板</t>
    <rPh sb="0" eb="2">
      <t>カンバン</t>
    </rPh>
    <phoneticPr fontId="1"/>
  </si>
  <si>
    <t>旅客運送</t>
    <rPh sb="0" eb="2">
      <t>リョカク</t>
    </rPh>
    <rPh sb="2" eb="4">
      <t>ウンソウ</t>
    </rPh>
    <phoneticPr fontId="4"/>
  </si>
  <si>
    <t>その他運送</t>
    <rPh sb="2" eb="3">
      <t>タ</t>
    </rPh>
    <rPh sb="3" eb="5">
      <t>ウンソウ</t>
    </rPh>
    <phoneticPr fontId="4"/>
  </si>
  <si>
    <t>人材派遣</t>
    <rPh sb="0" eb="2">
      <t>ジンザイ</t>
    </rPh>
    <rPh sb="2" eb="4">
      <t>ハケン</t>
    </rPh>
    <phoneticPr fontId="4"/>
  </si>
  <si>
    <t>資源回収</t>
    <rPh sb="0" eb="2">
      <t>シゲン</t>
    </rPh>
    <rPh sb="2" eb="4">
      <t>カイシュウ</t>
    </rPh>
    <phoneticPr fontId="4"/>
  </si>
  <si>
    <t>警備業務</t>
    <rPh sb="0" eb="2">
      <t>ケイビ</t>
    </rPh>
    <rPh sb="2" eb="4">
      <t>ギョウム</t>
    </rPh>
    <phoneticPr fontId="4"/>
  </si>
  <si>
    <t>建物保守・管理</t>
    <rPh sb="0" eb="2">
      <t>タテモノ</t>
    </rPh>
    <rPh sb="2" eb="4">
      <t>ホシュ</t>
    </rPh>
    <rPh sb="5" eb="7">
      <t>カンリ</t>
    </rPh>
    <phoneticPr fontId="4"/>
  </si>
  <si>
    <t>電気設備保守・管理</t>
    <rPh sb="0" eb="2">
      <t>デンキ</t>
    </rPh>
    <rPh sb="2" eb="4">
      <t>セツビ</t>
    </rPh>
    <rPh sb="4" eb="6">
      <t>ホシュ</t>
    </rPh>
    <rPh sb="7" eb="9">
      <t>カンリ</t>
    </rPh>
    <phoneticPr fontId="4"/>
  </si>
  <si>
    <t>清掃業務（建物）</t>
    <rPh sb="0" eb="2">
      <t>セイソウ</t>
    </rPh>
    <rPh sb="2" eb="4">
      <t>ギョウム</t>
    </rPh>
    <rPh sb="5" eb="7">
      <t>タテモノ</t>
    </rPh>
    <phoneticPr fontId="4"/>
  </si>
  <si>
    <t>清掃業務（屋外）</t>
    <rPh sb="0" eb="2">
      <t>セイソウ</t>
    </rPh>
    <rPh sb="2" eb="4">
      <t>ギョウム</t>
    </rPh>
    <rPh sb="5" eb="7">
      <t>オクガイ</t>
    </rPh>
    <phoneticPr fontId="4"/>
  </si>
  <si>
    <t>その他清掃</t>
    <rPh sb="2" eb="3">
      <t>タ</t>
    </rPh>
    <rPh sb="3" eb="5">
      <t>セイソウ</t>
    </rPh>
    <phoneticPr fontId="4"/>
  </si>
  <si>
    <t>建築物ねずみ昆虫等防除</t>
    <rPh sb="0" eb="3">
      <t>ケンチクブツ</t>
    </rPh>
    <rPh sb="6" eb="8">
      <t>コンチュウ</t>
    </rPh>
    <rPh sb="8" eb="9">
      <t>トウ</t>
    </rPh>
    <rPh sb="9" eb="11">
      <t>ボウジョ</t>
    </rPh>
    <phoneticPr fontId="4"/>
  </si>
  <si>
    <t>各種調査・研究</t>
    <rPh sb="0" eb="2">
      <t>カクシュ</t>
    </rPh>
    <rPh sb="2" eb="4">
      <t>チョウサ</t>
    </rPh>
    <rPh sb="5" eb="7">
      <t>ケンキュウ</t>
    </rPh>
    <phoneticPr fontId="4"/>
  </si>
  <si>
    <t>イベント企画・運営</t>
    <rPh sb="4" eb="6">
      <t>キカク</t>
    </rPh>
    <rPh sb="7" eb="9">
      <t>ウンエイ</t>
    </rPh>
    <phoneticPr fontId="4"/>
  </si>
  <si>
    <t>筆耕、翻訳等業務</t>
    <rPh sb="0" eb="2">
      <t>ヒッコウ</t>
    </rPh>
    <rPh sb="3" eb="5">
      <t>ホンヤク</t>
    </rPh>
    <rPh sb="5" eb="6">
      <t>トウ</t>
    </rPh>
    <rPh sb="6" eb="8">
      <t>ギョウム</t>
    </rPh>
    <phoneticPr fontId="4"/>
  </si>
  <si>
    <t>森林整備</t>
    <rPh sb="0" eb="2">
      <t>シンリン</t>
    </rPh>
    <rPh sb="2" eb="4">
      <t>セイビ</t>
    </rPh>
    <phoneticPr fontId="4"/>
  </si>
  <si>
    <t>電話設備保守・管理</t>
    <rPh sb="0" eb="2">
      <t>デンワ</t>
    </rPh>
    <rPh sb="2" eb="4">
      <t>セツビ</t>
    </rPh>
    <rPh sb="4" eb="6">
      <t>ホシュ</t>
    </rPh>
    <rPh sb="7" eb="9">
      <t>カンリ</t>
    </rPh>
    <phoneticPr fontId="4"/>
  </si>
  <si>
    <t>その他保守・管理</t>
    <rPh sb="2" eb="3">
      <t>ホカ</t>
    </rPh>
    <rPh sb="3" eb="5">
      <t>ホシュ</t>
    </rPh>
    <rPh sb="6" eb="8">
      <t>カンリ</t>
    </rPh>
    <phoneticPr fontId="4"/>
  </si>
  <si>
    <t>その他役務</t>
    <rPh sb="2" eb="3">
      <t>タ</t>
    </rPh>
    <rPh sb="3" eb="5">
      <t>エキム</t>
    </rPh>
    <phoneticPr fontId="4"/>
  </si>
  <si>
    <t>新聞・雑誌等刊行物、ポスター、様式、チラシ、パンフレット、チケット</t>
  </si>
  <si>
    <t>単色刷冊子</t>
  </si>
  <si>
    <t>マイクロフィルム、カラーコピー、青写真、写真現像</t>
    <rPh sb="16" eb="17">
      <t>アオ</t>
    </rPh>
    <rPh sb="20" eb="22">
      <t>シャシン</t>
    </rPh>
    <rPh sb="22" eb="24">
      <t>ゲンゾウ</t>
    </rPh>
    <phoneticPr fontId="4"/>
  </si>
  <si>
    <t>一般用紙、和紙、製図用紙、偽装防止用紙</t>
    <rPh sb="13" eb="15">
      <t>ギソウ</t>
    </rPh>
    <rPh sb="15" eb="17">
      <t>ボウシ</t>
    </rPh>
    <rPh sb="17" eb="19">
      <t>ヨウシ</t>
    </rPh>
    <phoneticPr fontId="4"/>
  </si>
  <si>
    <t>黒板、画材、製図用具、学校・保育教材、標本、デジタル教科書、保健指導教材、栄養指導教材</t>
    <rPh sb="26" eb="29">
      <t>キョウカショ</t>
    </rPh>
    <rPh sb="30" eb="32">
      <t>ホケン</t>
    </rPh>
    <rPh sb="32" eb="34">
      <t>シドウ</t>
    </rPh>
    <rPh sb="34" eb="36">
      <t>キョウザイ</t>
    </rPh>
    <rPh sb="37" eb="39">
      <t>エイヨウ</t>
    </rPh>
    <rPh sb="39" eb="41">
      <t>シドウ</t>
    </rPh>
    <rPh sb="41" eb="43">
      <t>キョウザイ</t>
    </rPh>
    <phoneticPr fontId="4"/>
  </si>
  <si>
    <t>パソコン・周辺機器、複写・印刷機器、サプライ、ソフトウェア</t>
  </si>
  <si>
    <t>印鑑、ゴム印</t>
    <rPh sb="0" eb="2">
      <t>インカン</t>
    </rPh>
    <rPh sb="5" eb="6">
      <t>イン</t>
    </rPh>
    <phoneticPr fontId="4"/>
  </si>
  <si>
    <t>厨房機器（食器を除く）、業務用冷蔵・冷凍庫</t>
    <rPh sb="12" eb="15">
      <t>ギョウムヨウ</t>
    </rPh>
    <rPh sb="15" eb="17">
      <t>レイゾウ</t>
    </rPh>
    <rPh sb="18" eb="21">
      <t>レイトウコ</t>
    </rPh>
    <phoneticPr fontId="4"/>
  </si>
  <si>
    <t>会場設営、舞台装置、各種看板</t>
  </si>
  <si>
    <t>ガス、ガスストーブ、給湯器等</t>
    <rPh sb="10" eb="13">
      <t>キュウトウキ</t>
    </rPh>
    <rPh sb="13" eb="14">
      <t>トウ</t>
    </rPh>
    <phoneticPr fontId="1"/>
  </si>
  <si>
    <t>ゴムボート</t>
  </si>
  <si>
    <t>軽、普通、大型、トラック、バス等</t>
    <rPh sb="15" eb="16">
      <t>トウ</t>
    </rPh>
    <phoneticPr fontId="1"/>
  </si>
  <si>
    <t>車検、特殊架装、板金、タイヤ、電装類</t>
    <rPh sb="0" eb="2">
      <t>シャケン</t>
    </rPh>
    <rPh sb="3" eb="5">
      <t>トクシュ</t>
    </rPh>
    <rPh sb="5" eb="7">
      <t>カソウ</t>
    </rPh>
    <rPh sb="8" eb="10">
      <t>バンキン</t>
    </rPh>
    <rPh sb="15" eb="17">
      <t>デンソウ</t>
    </rPh>
    <rPh sb="17" eb="18">
      <t>ルイ</t>
    </rPh>
    <phoneticPr fontId="4"/>
  </si>
  <si>
    <t>建設・農業用特殊車両、消防車、塵芥収集車その他産業用特殊車両</t>
  </si>
  <si>
    <t>通信機器、放送・音響機器、視聴覚機器</t>
  </si>
  <si>
    <t>防災用品、火災報知器、避難器具、災害用備蓄品、救命器具、ヘルメット、消防ポンプ・ホース</t>
    <rPh sb="0" eb="2">
      <t>ボウサイ</t>
    </rPh>
    <rPh sb="2" eb="4">
      <t>ヨウヒン</t>
    </rPh>
    <rPh sb="5" eb="7">
      <t>カサイ</t>
    </rPh>
    <rPh sb="7" eb="10">
      <t>ホウチキ</t>
    </rPh>
    <rPh sb="11" eb="13">
      <t>ヒナン</t>
    </rPh>
    <rPh sb="13" eb="15">
      <t>キグ</t>
    </rPh>
    <rPh sb="16" eb="19">
      <t>サイガイヨウ</t>
    </rPh>
    <rPh sb="19" eb="21">
      <t>ビチク</t>
    </rPh>
    <rPh sb="21" eb="22">
      <t>ヒン</t>
    </rPh>
    <rPh sb="23" eb="25">
      <t>キュウメイ</t>
    </rPh>
    <rPh sb="25" eb="27">
      <t>キグ</t>
    </rPh>
    <rPh sb="34" eb="36">
      <t>ショウボウ</t>
    </rPh>
    <phoneticPr fontId="4"/>
  </si>
  <si>
    <t>舞台照明器具</t>
    <rPh sb="0" eb="2">
      <t>ブタイ</t>
    </rPh>
    <rPh sb="2" eb="4">
      <t>ショウメイ</t>
    </rPh>
    <rPh sb="4" eb="6">
      <t>キグ</t>
    </rPh>
    <phoneticPr fontId="1"/>
  </si>
  <si>
    <t>度量衡器、測量用機器、温湿度計、紫外線計、照度計</t>
    <rPh sb="11" eb="12">
      <t>オン</t>
    </rPh>
    <rPh sb="12" eb="15">
      <t>シツドケイ</t>
    </rPh>
    <rPh sb="16" eb="19">
      <t>シガイセン</t>
    </rPh>
    <rPh sb="19" eb="20">
      <t>ケイ</t>
    </rPh>
    <rPh sb="21" eb="23">
      <t>ショウド</t>
    </rPh>
    <rPh sb="23" eb="24">
      <t>ケイ</t>
    </rPh>
    <phoneticPr fontId="1"/>
  </si>
  <si>
    <t>リハビリ機器、一般医療機器</t>
    <rPh sb="4" eb="6">
      <t>キキ</t>
    </rPh>
    <rPh sb="7" eb="9">
      <t>イッパン</t>
    </rPh>
    <rPh sb="9" eb="11">
      <t>イリョウ</t>
    </rPh>
    <rPh sb="11" eb="13">
      <t>キキ</t>
    </rPh>
    <phoneticPr fontId="4"/>
  </si>
  <si>
    <t>水道用処理薬剤、下水道用処理薬剤、滅菌剤</t>
    <rPh sb="8" eb="9">
      <t>シタ</t>
    </rPh>
    <phoneticPr fontId="4"/>
  </si>
  <si>
    <t>包帯、ガーゼ、紙おむつ、消毒用アルコール、石鹸、洗剤、ストマ</t>
    <rPh sb="12" eb="15">
      <t>ショウドクヨウ</t>
    </rPh>
    <rPh sb="21" eb="23">
      <t>セッケン</t>
    </rPh>
    <rPh sb="24" eb="26">
      <t>センザイ</t>
    </rPh>
    <phoneticPr fontId="1"/>
  </si>
  <si>
    <t>車椅子、介護用ベッド</t>
  </si>
  <si>
    <t>農業用車両(特殊車両を除く)、灌漑用ポンプ、チェンソー、草刈り機</t>
    <rPh sb="28" eb="30">
      <t>クサカ</t>
    </rPh>
    <rPh sb="31" eb="32">
      <t>キ</t>
    </rPh>
    <phoneticPr fontId="4"/>
  </si>
  <si>
    <t>セメント、アスファルト、コンクリート、石灰、ブロック、ヒューム管等</t>
    <rPh sb="19" eb="21">
      <t>セッカイ</t>
    </rPh>
    <rPh sb="31" eb="32">
      <t>カン</t>
    </rPh>
    <rPh sb="32" eb="33">
      <t>トウ</t>
    </rPh>
    <phoneticPr fontId="1"/>
  </si>
  <si>
    <t>鋼材、鋼管等</t>
    <rPh sb="0" eb="2">
      <t>コウザイ</t>
    </rPh>
    <rPh sb="3" eb="5">
      <t>コウカン</t>
    </rPh>
    <rPh sb="5" eb="6">
      <t>トウ</t>
    </rPh>
    <phoneticPr fontId="1"/>
  </si>
  <si>
    <t>砂利・砂・土、砕石等</t>
    <rPh sb="0" eb="2">
      <t>ジャリ</t>
    </rPh>
    <rPh sb="3" eb="4">
      <t>スナ</t>
    </rPh>
    <rPh sb="5" eb="6">
      <t>ツチ</t>
    </rPh>
    <rPh sb="7" eb="9">
      <t>サイセキ</t>
    </rPh>
    <rPh sb="9" eb="10">
      <t>トウ</t>
    </rPh>
    <phoneticPr fontId="4"/>
  </si>
  <si>
    <t>上下水管材</t>
    <rPh sb="0" eb="1">
      <t>ジョウ</t>
    </rPh>
    <rPh sb="1" eb="3">
      <t>ゲスイ</t>
    </rPh>
    <rPh sb="3" eb="4">
      <t>カン</t>
    </rPh>
    <rPh sb="4" eb="5">
      <t>ザイ</t>
    </rPh>
    <phoneticPr fontId="1"/>
  </si>
  <si>
    <t>計算機祈祷、電気部品</t>
    <rPh sb="0" eb="3">
      <t>ケイサンキ</t>
    </rPh>
    <rPh sb="3" eb="5">
      <t>キトウ</t>
    </rPh>
    <rPh sb="6" eb="8">
      <t>デンキ</t>
    </rPh>
    <rPh sb="8" eb="10">
      <t>ブヒン</t>
    </rPh>
    <phoneticPr fontId="1"/>
  </si>
  <si>
    <t>畳、ガラス、ドア、アルミサッシ</t>
  </si>
  <si>
    <t>ガソリン、灯油、軽油、オイル、工業用油脂、潤滑油</t>
  </si>
  <si>
    <t>医療・理化学・工業用ガス・ＬＰガス</t>
  </si>
  <si>
    <t>額縁、置物、時計、貴金属、陶器、アルバム</t>
  </si>
  <si>
    <t>作業服、制服、防災服等</t>
    <rPh sb="0" eb="3">
      <t>サギョウフク</t>
    </rPh>
    <rPh sb="4" eb="6">
      <t>セイフク</t>
    </rPh>
    <rPh sb="7" eb="9">
      <t>ボウサイ</t>
    </rPh>
    <rPh sb="9" eb="10">
      <t>フク</t>
    </rPh>
    <rPh sb="10" eb="11">
      <t>トウ</t>
    </rPh>
    <phoneticPr fontId="1"/>
  </si>
  <si>
    <t>長靴、雨衣、靴、鞄</t>
    <rPh sb="0" eb="2">
      <t>ナガグツ</t>
    </rPh>
    <rPh sb="3" eb="4">
      <t>アメ</t>
    </rPh>
    <rPh sb="4" eb="5">
      <t>ギヌ</t>
    </rPh>
    <rPh sb="6" eb="7">
      <t>クツ</t>
    </rPh>
    <rPh sb="8" eb="9">
      <t>カバン</t>
    </rPh>
    <phoneticPr fontId="4"/>
  </si>
  <si>
    <t>食器、日用雑貨</t>
    <rPh sb="0" eb="2">
      <t>ショッキ</t>
    </rPh>
    <rPh sb="3" eb="5">
      <t>ニチヨウ</t>
    </rPh>
    <rPh sb="5" eb="7">
      <t>ザッカ</t>
    </rPh>
    <phoneticPr fontId="4"/>
  </si>
  <si>
    <t>撮影、カメラ、現像プリント、フィルム</t>
    <rPh sb="0" eb="2">
      <t>サツエイ</t>
    </rPh>
    <rPh sb="7" eb="9">
      <t>ゲンゾウ</t>
    </rPh>
    <phoneticPr fontId="4"/>
  </si>
  <si>
    <t>教科書、専門書、雑誌、ビデオソフト、法規、地図、刊行物、教材、図書用品等</t>
    <rPh sb="0" eb="3">
      <t>キョウカショ</t>
    </rPh>
    <rPh sb="4" eb="7">
      <t>センモンショ</t>
    </rPh>
    <rPh sb="8" eb="10">
      <t>ザッシ</t>
    </rPh>
    <rPh sb="18" eb="20">
      <t>ホウキ</t>
    </rPh>
    <rPh sb="21" eb="23">
      <t>チズ</t>
    </rPh>
    <rPh sb="24" eb="27">
      <t>カンコウブツ</t>
    </rPh>
    <rPh sb="28" eb="30">
      <t>キョウザイ</t>
    </rPh>
    <rPh sb="31" eb="33">
      <t>トショ</t>
    </rPh>
    <rPh sb="33" eb="35">
      <t>ヨウヒン</t>
    </rPh>
    <rPh sb="35" eb="36">
      <t>トウ</t>
    </rPh>
    <phoneticPr fontId="4"/>
  </si>
  <si>
    <t>スポーツ用品、、ユニフォーム、室内外遊具、玩具、公園遊具、テント、体育備品</t>
    <rPh sb="4" eb="6">
      <t>ヨウヒン</t>
    </rPh>
    <rPh sb="15" eb="17">
      <t>シツナイ</t>
    </rPh>
    <rPh sb="17" eb="18">
      <t>ガイ</t>
    </rPh>
    <rPh sb="18" eb="20">
      <t>ユウグ</t>
    </rPh>
    <rPh sb="21" eb="23">
      <t>ガング</t>
    </rPh>
    <rPh sb="24" eb="26">
      <t>コウエン</t>
    </rPh>
    <rPh sb="26" eb="28">
      <t>ユウグ</t>
    </rPh>
    <rPh sb="33" eb="35">
      <t>タイイク</t>
    </rPh>
    <rPh sb="35" eb="37">
      <t>ビヒン</t>
    </rPh>
    <phoneticPr fontId="4"/>
  </si>
  <si>
    <t>楽器、楽譜、音楽ＣＤ、譜面台、演奏用椅子</t>
    <rPh sb="0" eb="2">
      <t>ガッキ</t>
    </rPh>
    <rPh sb="3" eb="5">
      <t>ガクフ</t>
    </rPh>
    <rPh sb="6" eb="8">
      <t>オンガク</t>
    </rPh>
    <rPh sb="11" eb="13">
      <t>フメン</t>
    </rPh>
    <rPh sb="13" eb="14">
      <t>ダイ</t>
    </rPh>
    <rPh sb="15" eb="18">
      <t>エンソウヨウ</t>
    </rPh>
    <rPh sb="18" eb="20">
      <t>イス</t>
    </rPh>
    <phoneticPr fontId="4"/>
  </si>
  <si>
    <t>茶、コーヒー（酒、煙草は含まない。）</t>
    <rPh sb="0" eb="1">
      <t>チャ</t>
    </rPh>
    <rPh sb="7" eb="8">
      <t>サケ</t>
    </rPh>
    <rPh sb="9" eb="11">
      <t>タバコ</t>
    </rPh>
    <rPh sb="12" eb="13">
      <t>フク</t>
    </rPh>
    <phoneticPr fontId="4"/>
  </si>
  <si>
    <t>米、野菜、魚介、畜産物、缶詰、飲料水、果物、茶、弁当等</t>
    <rPh sb="0" eb="1">
      <t>コメ</t>
    </rPh>
    <rPh sb="2" eb="4">
      <t>ヤサイ</t>
    </rPh>
    <rPh sb="5" eb="7">
      <t>ギョカイ</t>
    </rPh>
    <rPh sb="8" eb="11">
      <t>チクサンブツ</t>
    </rPh>
    <rPh sb="12" eb="14">
      <t>カンヅメ</t>
    </rPh>
    <rPh sb="15" eb="18">
      <t>インリョウスイ</t>
    </rPh>
    <rPh sb="19" eb="21">
      <t>クダモノ</t>
    </rPh>
    <rPh sb="22" eb="23">
      <t>チャ</t>
    </rPh>
    <rPh sb="24" eb="26">
      <t>ベントウ</t>
    </rPh>
    <rPh sb="26" eb="27">
      <t>トウ</t>
    </rPh>
    <phoneticPr fontId="1"/>
  </si>
  <si>
    <t>給食用食材、調味料、飲料、冷凍品等</t>
    <rPh sb="0" eb="2">
      <t>キュウショク</t>
    </rPh>
    <rPh sb="2" eb="3">
      <t>ヨウ</t>
    </rPh>
    <rPh sb="3" eb="5">
      <t>ショクザイ</t>
    </rPh>
    <rPh sb="6" eb="9">
      <t>チョウミリョウ</t>
    </rPh>
    <rPh sb="10" eb="12">
      <t>インリョウ</t>
    </rPh>
    <rPh sb="13" eb="15">
      <t>レイトウ</t>
    </rPh>
    <rPh sb="15" eb="16">
      <t>ヒン</t>
    </rPh>
    <rPh sb="16" eb="17">
      <t>トウ</t>
    </rPh>
    <phoneticPr fontId="1"/>
  </si>
  <si>
    <t>コンピューター、コピー機、電話機</t>
    <rPh sb="11" eb="12">
      <t>キ</t>
    </rPh>
    <rPh sb="13" eb="16">
      <t>デンワキ</t>
    </rPh>
    <phoneticPr fontId="4"/>
  </si>
  <si>
    <t>リネン、ベッド、ＡＥＤ</t>
  </si>
  <si>
    <t>車両（軽、普通、大型、トラック、バス）、凍結防止剤散布機</t>
    <rPh sb="0" eb="2">
      <t>シャリョウ</t>
    </rPh>
    <rPh sb="3" eb="4">
      <t>カル</t>
    </rPh>
    <rPh sb="5" eb="7">
      <t>フツウ</t>
    </rPh>
    <rPh sb="8" eb="10">
      <t>オオガタ</t>
    </rPh>
    <rPh sb="20" eb="22">
      <t>トウケツ</t>
    </rPh>
    <rPh sb="22" eb="25">
      <t>ボウシザイ</t>
    </rPh>
    <rPh sb="25" eb="27">
      <t>サンプ</t>
    </rPh>
    <rPh sb="27" eb="28">
      <t>キ</t>
    </rPh>
    <phoneticPr fontId="1"/>
  </si>
  <si>
    <t>パワーショベル、ポンプ</t>
  </si>
  <si>
    <t>システム・ソフトの開発・改修、保守管理</t>
    <rPh sb="12" eb="14">
      <t>カイシュウ</t>
    </rPh>
    <phoneticPr fontId="4"/>
  </si>
  <si>
    <t>アプリケーションサービスプロバイダー、コンテンツ作成、インターネット接続サービス等</t>
    <rPh sb="24" eb="26">
      <t>サクセイ</t>
    </rPh>
    <rPh sb="34" eb="36">
      <t>セツゾク</t>
    </rPh>
    <rPh sb="40" eb="41">
      <t>トウ</t>
    </rPh>
    <phoneticPr fontId="1"/>
  </si>
  <si>
    <t>広告代理、ＣＭ製作</t>
    <rPh sb="0" eb="2">
      <t>コウコク</t>
    </rPh>
    <rPh sb="2" eb="4">
      <t>ダイリ</t>
    </rPh>
    <rPh sb="7" eb="9">
      <t>セイサク</t>
    </rPh>
    <phoneticPr fontId="4"/>
  </si>
  <si>
    <t>看板・懸垂幕・案内板等の制作・設置</t>
    <rPh sb="0" eb="2">
      <t>カンバン</t>
    </rPh>
    <rPh sb="3" eb="5">
      <t>ケンスイ</t>
    </rPh>
    <rPh sb="5" eb="6">
      <t>マク</t>
    </rPh>
    <rPh sb="7" eb="9">
      <t>アンナイ</t>
    </rPh>
    <rPh sb="9" eb="10">
      <t>イタ</t>
    </rPh>
    <rPh sb="10" eb="11">
      <t>トウ</t>
    </rPh>
    <rPh sb="12" eb="14">
      <t>セイサク</t>
    </rPh>
    <rPh sb="15" eb="17">
      <t>セッチ</t>
    </rPh>
    <phoneticPr fontId="1"/>
  </si>
  <si>
    <t>バス、自動車等による旅客運送</t>
    <rPh sb="3" eb="6">
      <t>ジドウシャ</t>
    </rPh>
    <rPh sb="6" eb="7">
      <t>トウ</t>
    </rPh>
    <rPh sb="10" eb="12">
      <t>リョカク</t>
    </rPh>
    <rPh sb="12" eb="14">
      <t>ウンソウ</t>
    </rPh>
    <phoneticPr fontId="4"/>
  </si>
  <si>
    <t>貨物運送、引越、宅配、作品運搬、搬入・搬出・展示作業</t>
    <rPh sb="0" eb="2">
      <t>カモツ</t>
    </rPh>
    <rPh sb="2" eb="4">
      <t>ウンソウ</t>
    </rPh>
    <rPh sb="5" eb="7">
      <t>ヒッコ</t>
    </rPh>
    <rPh sb="8" eb="10">
      <t>タクハイ</t>
    </rPh>
    <rPh sb="11" eb="13">
      <t>サクヒン</t>
    </rPh>
    <rPh sb="13" eb="15">
      <t>ウンパン</t>
    </rPh>
    <rPh sb="16" eb="18">
      <t>ハンニュウ</t>
    </rPh>
    <rPh sb="19" eb="21">
      <t>ハンシュツ</t>
    </rPh>
    <rPh sb="22" eb="24">
      <t>テンジ</t>
    </rPh>
    <rPh sb="24" eb="26">
      <t>サギョウ</t>
    </rPh>
    <phoneticPr fontId="4"/>
  </si>
  <si>
    <t>衣服、シーツ</t>
    <rPh sb="0" eb="2">
      <t>イフク</t>
    </rPh>
    <phoneticPr fontId="4"/>
  </si>
  <si>
    <t>（労働者派遣法に基づく許可を有するもの）</t>
    <rPh sb="1" eb="4">
      <t>ロウドウシャ</t>
    </rPh>
    <rPh sb="4" eb="7">
      <t>ハケンホウ</t>
    </rPh>
    <rPh sb="8" eb="9">
      <t>モト</t>
    </rPh>
    <rPh sb="11" eb="13">
      <t>キョカ</t>
    </rPh>
    <rPh sb="14" eb="15">
      <t>ユウ</t>
    </rPh>
    <phoneticPr fontId="4"/>
  </si>
  <si>
    <t>古紙・金属・自動車等の売払、機密文書溶解処理</t>
    <rPh sb="0" eb="2">
      <t>コシ</t>
    </rPh>
    <rPh sb="3" eb="5">
      <t>キンゾク</t>
    </rPh>
    <rPh sb="6" eb="9">
      <t>ジドウシャ</t>
    </rPh>
    <rPh sb="9" eb="10">
      <t>トウ</t>
    </rPh>
    <rPh sb="11" eb="13">
      <t>ウリハラ</t>
    </rPh>
    <rPh sb="14" eb="16">
      <t>キミツ</t>
    </rPh>
    <rPh sb="16" eb="18">
      <t>ブンショ</t>
    </rPh>
    <rPh sb="18" eb="20">
      <t>ヨウカイ</t>
    </rPh>
    <rPh sb="20" eb="22">
      <t>ショリ</t>
    </rPh>
    <phoneticPr fontId="4"/>
  </si>
  <si>
    <t>建物、工事現場等の警備、イベント警備、駐車場等管理、監視・警報機器等警備</t>
    <rPh sb="0" eb="2">
      <t>タテモノ</t>
    </rPh>
    <rPh sb="3" eb="5">
      <t>コウジ</t>
    </rPh>
    <rPh sb="5" eb="7">
      <t>ゲンバ</t>
    </rPh>
    <rPh sb="7" eb="8">
      <t>トウ</t>
    </rPh>
    <rPh sb="9" eb="11">
      <t>ケイビ</t>
    </rPh>
    <rPh sb="16" eb="18">
      <t>ケイビ</t>
    </rPh>
    <rPh sb="19" eb="22">
      <t>チュウシャジョウ</t>
    </rPh>
    <rPh sb="22" eb="23">
      <t>トウ</t>
    </rPh>
    <rPh sb="23" eb="25">
      <t>カンリ</t>
    </rPh>
    <rPh sb="26" eb="28">
      <t>カンシ</t>
    </rPh>
    <rPh sb="29" eb="31">
      <t>ケイホウ</t>
    </rPh>
    <rPh sb="31" eb="33">
      <t>キキ</t>
    </rPh>
    <rPh sb="33" eb="34">
      <t>トウ</t>
    </rPh>
    <rPh sb="34" eb="36">
      <t>ケイビ</t>
    </rPh>
    <phoneticPr fontId="4"/>
  </si>
  <si>
    <t>ビル等建築物の保守管理</t>
    <rPh sb="2" eb="3">
      <t>トウ</t>
    </rPh>
    <rPh sb="3" eb="6">
      <t>ケンチクブツ</t>
    </rPh>
    <rPh sb="7" eb="9">
      <t>ホシュ</t>
    </rPh>
    <rPh sb="9" eb="11">
      <t>カンリ</t>
    </rPh>
    <phoneticPr fontId="4"/>
  </si>
  <si>
    <t>自家用電気工作物の保守管理</t>
    <rPh sb="0" eb="3">
      <t>ジカヨウ</t>
    </rPh>
    <rPh sb="3" eb="5">
      <t>デンキ</t>
    </rPh>
    <rPh sb="5" eb="8">
      <t>コウサクブツ</t>
    </rPh>
    <rPh sb="9" eb="11">
      <t>ホシュ</t>
    </rPh>
    <rPh sb="11" eb="13">
      <t>カンリ</t>
    </rPh>
    <phoneticPr fontId="4"/>
  </si>
  <si>
    <t>ビル等の清掃（設備の清掃を除く）</t>
    <rPh sb="2" eb="3">
      <t>トウ</t>
    </rPh>
    <rPh sb="4" eb="6">
      <t>セイソウ</t>
    </rPh>
    <rPh sb="7" eb="9">
      <t>セツビ</t>
    </rPh>
    <rPh sb="10" eb="12">
      <t>セイソウ</t>
    </rPh>
    <rPh sb="13" eb="14">
      <t>ノゾ</t>
    </rPh>
    <phoneticPr fontId="4"/>
  </si>
  <si>
    <t>道路維持管理（伐採等）、公園等の清掃</t>
    <rPh sb="0" eb="2">
      <t>ドウロ</t>
    </rPh>
    <rPh sb="2" eb="4">
      <t>イジ</t>
    </rPh>
    <rPh sb="4" eb="6">
      <t>カンリ</t>
    </rPh>
    <rPh sb="7" eb="9">
      <t>バッサイ</t>
    </rPh>
    <rPh sb="9" eb="10">
      <t>トウ</t>
    </rPh>
    <rPh sb="12" eb="14">
      <t>コウエン</t>
    </rPh>
    <rPh sb="14" eb="15">
      <t>トウ</t>
    </rPh>
    <rPh sb="16" eb="18">
      <t>セイソウ</t>
    </rPh>
    <phoneticPr fontId="4"/>
  </si>
  <si>
    <t>設備、浄化槽・貯水槽その他の清掃</t>
    <rPh sb="0" eb="2">
      <t>セツビ</t>
    </rPh>
    <rPh sb="3" eb="6">
      <t>ジョウカソウ</t>
    </rPh>
    <rPh sb="7" eb="10">
      <t>チョスイソウ</t>
    </rPh>
    <rPh sb="12" eb="13">
      <t>タ</t>
    </rPh>
    <rPh sb="14" eb="16">
      <t>セイソウ</t>
    </rPh>
    <phoneticPr fontId="4"/>
  </si>
  <si>
    <t>建物内ねずみ・ゴキブリ・シロアリ等防除、農地・林業地防除</t>
    <rPh sb="0" eb="2">
      <t>タテモノ</t>
    </rPh>
    <rPh sb="2" eb="3">
      <t>ナイ</t>
    </rPh>
    <rPh sb="16" eb="17">
      <t>トウ</t>
    </rPh>
    <rPh sb="17" eb="19">
      <t>ボウジョ</t>
    </rPh>
    <rPh sb="20" eb="22">
      <t>ノウチ</t>
    </rPh>
    <rPh sb="23" eb="25">
      <t>リンギョウ</t>
    </rPh>
    <rPh sb="25" eb="26">
      <t>チ</t>
    </rPh>
    <rPh sb="26" eb="28">
      <t>ボウジョ</t>
    </rPh>
    <phoneticPr fontId="4"/>
  </si>
  <si>
    <t>調査・分析、市場調査、意識調査、非破壊検査（設計・測量等の業務を除く）、総合計画、地域計画、保健・福祉計画、環境計画、防災計画等、道路調査</t>
    <rPh sb="0" eb="2">
      <t>チョウサ</t>
    </rPh>
    <rPh sb="3" eb="5">
      <t>ブンセキ</t>
    </rPh>
    <rPh sb="6" eb="8">
      <t>シジョウ</t>
    </rPh>
    <rPh sb="8" eb="10">
      <t>チョウサ</t>
    </rPh>
    <rPh sb="11" eb="13">
      <t>イシキ</t>
    </rPh>
    <rPh sb="13" eb="15">
      <t>チョウサ</t>
    </rPh>
    <rPh sb="16" eb="19">
      <t>ヒハカイ</t>
    </rPh>
    <rPh sb="19" eb="21">
      <t>ケンサ</t>
    </rPh>
    <rPh sb="22" eb="24">
      <t>セッケイ</t>
    </rPh>
    <rPh sb="25" eb="28">
      <t>ソクリョウナド</t>
    </rPh>
    <rPh sb="29" eb="31">
      <t>ギョウム</t>
    </rPh>
    <rPh sb="32" eb="33">
      <t>ノゾ</t>
    </rPh>
    <rPh sb="36" eb="38">
      <t>ソウゴウ</t>
    </rPh>
    <rPh sb="38" eb="40">
      <t>ケイカク</t>
    </rPh>
    <rPh sb="41" eb="43">
      <t>チイキ</t>
    </rPh>
    <rPh sb="43" eb="45">
      <t>ケイカク</t>
    </rPh>
    <rPh sb="46" eb="48">
      <t>ホケン</t>
    </rPh>
    <rPh sb="49" eb="51">
      <t>フクシ</t>
    </rPh>
    <rPh sb="51" eb="53">
      <t>ケイカク</t>
    </rPh>
    <rPh sb="54" eb="56">
      <t>カンキョウ</t>
    </rPh>
    <rPh sb="56" eb="58">
      <t>ケイカク</t>
    </rPh>
    <rPh sb="59" eb="61">
      <t>ボウサイ</t>
    </rPh>
    <rPh sb="61" eb="63">
      <t>ケイカク</t>
    </rPh>
    <rPh sb="63" eb="64">
      <t>トウ</t>
    </rPh>
    <rPh sb="65" eb="67">
      <t>ドウロ</t>
    </rPh>
    <rPh sb="67" eb="69">
      <t>チョウサ</t>
    </rPh>
    <phoneticPr fontId="4"/>
  </si>
  <si>
    <t>イベント・編集の企画、映画・ビデオ・ＤＶＤ・スライド等の制作、セミナー企画、講師派遣</t>
    <rPh sb="11" eb="13">
      <t>エイガ</t>
    </rPh>
    <rPh sb="26" eb="27">
      <t>トウ</t>
    </rPh>
    <rPh sb="35" eb="37">
      <t>キカク</t>
    </rPh>
    <rPh sb="38" eb="40">
      <t>コウシ</t>
    </rPh>
    <rPh sb="40" eb="42">
      <t>ハケン</t>
    </rPh>
    <phoneticPr fontId="4"/>
  </si>
  <si>
    <t>看板・印刷物等のデザイン、カレンダー製作、展示企画</t>
    <rPh sb="0" eb="2">
      <t>カンバン</t>
    </rPh>
    <rPh sb="3" eb="6">
      <t>インサツブツ</t>
    </rPh>
    <rPh sb="6" eb="7">
      <t>トウ</t>
    </rPh>
    <rPh sb="18" eb="20">
      <t>セイサク</t>
    </rPh>
    <rPh sb="21" eb="23">
      <t>テンジ</t>
    </rPh>
    <rPh sb="23" eb="25">
      <t>キカク</t>
    </rPh>
    <phoneticPr fontId="1"/>
  </si>
  <si>
    <t>筆耕、翻訳、速記、テープ起し、製図、トレース</t>
  </si>
  <si>
    <t>森林整備事業</t>
    <rPh sb="0" eb="2">
      <t>シンリン</t>
    </rPh>
    <rPh sb="2" eb="4">
      <t>セイビ</t>
    </rPh>
    <rPh sb="4" eb="6">
      <t>ジギョウ</t>
    </rPh>
    <phoneticPr fontId="4"/>
  </si>
  <si>
    <t>電話機、無線機等の保守管理</t>
    <rPh sb="0" eb="2">
      <t>デンワ</t>
    </rPh>
    <rPh sb="2" eb="3">
      <t>キ</t>
    </rPh>
    <rPh sb="4" eb="7">
      <t>ムセンキ</t>
    </rPh>
    <rPh sb="7" eb="8">
      <t>トウ</t>
    </rPh>
    <rPh sb="9" eb="11">
      <t>ホシュ</t>
    </rPh>
    <rPh sb="11" eb="13">
      <t>カンリ</t>
    </rPh>
    <phoneticPr fontId="4"/>
  </si>
  <si>
    <t>冷暖房・冷凍機等の保守管理</t>
  </si>
  <si>
    <t>消防用設備等の保守管理、防火対象物の点検</t>
  </si>
  <si>
    <t>防火設備の保守管理</t>
  </si>
  <si>
    <t>昇降機設備の保守管理</t>
  </si>
  <si>
    <t>敷地内の樹木剪定・殺虫消毒・除草・草刈り等</t>
    <rPh sb="0" eb="2">
      <t>シキチ</t>
    </rPh>
    <rPh sb="2" eb="3">
      <t>ナイ</t>
    </rPh>
    <rPh sb="4" eb="6">
      <t>ジュモク</t>
    </rPh>
    <rPh sb="6" eb="8">
      <t>センテイ</t>
    </rPh>
    <rPh sb="9" eb="11">
      <t>サッチュウ</t>
    </rPh>
    <rPh sb="11" eb="13">
      <t>ショウドク</t>
    </rPh>
    <rPh sb="14" eb="16">
      <t>ジョソウ</t>
    </rPh>
    <rPh sb="17" eb="19">
      <t>クサカ</t>
    </rPh>
    <rPh sb="20" eb="21">
      <t>トウ</t>
    </rPh>
    <phoneticPr fontId="1"/>
  </si>
  <si>
    <t>ＡＬＴ委託業務</t>
    <rPh sb="3" eb="5">
      <t>イタク</t>
    </rPh>
    <rPh sb="5" eb="7">
      <t>ギョウム</t>
    </rPh>
    <phoneticPr fontId="1"/>
  </si>
  <si>
    <t>定期健診、人間ドック</t>
    <rPh sb="0" eb="2">
      <t>テイキ</t>
    </rPh>
    <rPh sb="2" eb="4">
      <t>ケンシン</t>
    </rPh>
    <rPh sb="5" eb="7">
      <t>ニンゲン</t>
    </rPh>
    <phoneticPr fontId="1"/>
  </si>
  <si>
    <t>総合事業、一般高齢者施策事業（教室）の運営</t>
    <rPh sb="0" eb="2">
      <t>ソウゴウ</t>
    </rPh>
    <rPh sb="2" eb="4">
      <t>ジギョウ</t>
    </rPh>
    <rPh sb="5" eb="7">
      <t>イッパン</t>
    </rPh>
    <rPh sb="7" eb="10">
      <t>コウレイシャ</t>
    </rPh>
    <rPh sb="10" eb="11">
      <t>セ</t>
    </rPh>
    <rPh sb="11" eb="12">
      <t>サク</t>
    </rPh>
    <rPh sb="12" eb="14">
      <t>ジギョウ</t>
    </rPh>
    <rPh sb="15" eb="17">
      <t>キョウシツ</t>
    </rPh>
    <rPh sb="19" eb="21">
      <t>ウンエイ</t>
    </rPh>
    <phoneticPr fontId="1"/>
  </si>
  <si>
    <t>イベント保険、自動車保険、火災保険等</t>
    <rPh sb="4" eb="6">
      <t>ホケン</t>
    </rPh>
    <rPh sb="7" eb="10">
      <t>ジドウシャ</t>
    </rPh>
    <rPh sb="10" eb="12">
      <t>ホケン</t>
    </rPh>
    <rPh sb="13" eb="15">
      <t>カサイ</t>
    </rPh>
    <rPh sb="15" eb="17">
      <t>ホケン</t>
    </rPh>
    <rPh sb="17" eb="18">
      <t>トウ</t>
    </rPh>
    <phoneticPr fontId="1"/>
  </si>
  <si>
    <t>舞台音響設備・照明設備・機械設備等の保守・管理</t>
    <rPh sb="0" eb="2">
      <t>ブタイ</t>
    </rPh>
    <rPh sb="2" eb="4">
      <t>オンキョウ</t>
    </rPh>
    <rPh sb="4" eb="6">
      <t>セツビ</t>
    </rPh>
    <rPh sb="7" eb="9">
      <t>ショウメイ</t>
    </rPh>
    <rPh sb="9" eb="11">
      <t>セツビ</t>
    </rPh>
    <rPh sb="12" eb="14">
      <t>キカイ</t>
    </rPh>
    <rPh sb="14" eb="16">
      <t>セツビ</t>
    </rPh>
    <rPh sb="16" eb="17">
      <t>トウ</t>
    </rPh>
    <rPh sb="18" eb="20">
      <t>ホシュ</t>
    </rPh>
    <rPh sb="21" eb="23">
      <t>カンリ</t>
    </rPh>
    <phoneticPr fontId="1"/>
  </si>
  <si>
    <t>役務の提供</t>
    <rPh sb="0" eb="2">
      <t>エキム</t>
    </rPh>
    <rPh sb="3" eb="5">
      <t>テイキョウ</t>
    </rPh>
    <phoneticPr fontId="5"/>
  </si>
  <si>
    <t>希望・順位</t>
    <rPh sb="0" eb="2">
      <t>キボウ</t>
    </rPh>
    <rPh sb="3" eb="5">
      <t>ジュンイ</t>
    </rPh>
    <phoneticPr fontId="21"/>
  </si>
  <si>
    <t>希望・
順位</t>
    <rPh sb="0" eb="2">
      <t>キボウ</t>
    </rPh>
    <rPh sb="4" eb="6">
      <t>ジュンイ</t>
    </rPh>
    <phoneticPr fontId="21"/>
  </si>
  <si>
    <t>クリーニング</t>
    <phoneticPr fontId="4"/>
  </si>
  <si>
    <t>デザイン企画・運営</t>
    <rPh sb="4" eb="6">
      <t>キカク</t>
    </rPh>
    <rPh sb="7" eb="9">
      <t>ウンエイ</t>
    </rPh>
    <phoneticPr fontId="4"/>
  </si>
  <si>
    <t>空調設備保守・管理</t>
    <phoneticPr fontId="4"/>
  </si>
  <si>
    <t>消防設備保守・管理</t>
    <phoneticPr fontId="4"/>
  </si>
  <si>
    <t>防火設備保守・管理</t>
    <phoneticPr fontId="4"/>
  </si>
  <si>
    <t>昇降機保守・管理</t>
    <phoneticPr fontId="4"/>
  </si>
  <si>
    <t>庭木・芝生管理（剪定・昆虫消毒）</t>
    <rPh sb="0" eb="2">
      <t>ニワキ</t>
    </rPh>
    <rPh sb="3" eb="5">
      <t>シバフ</t>
    </rPh>
    <rPh sb="5" eb="7">
      <t>カンリ</t>
    </rPh>
    <rPh sb="8" eb="10">
      <t>センテイ</t>
    </rPh>
    <rPh sb="11" eb="13">
      <t>コンチュウ</t>
    </rPh>
    <rPh sb="13" eb="15">
      <t>ショウドク</t>
    </rPh>
    <phoneticPr fontId="4"/>
  </si>
  <si>
    <t>外国語指導助手業務</t>
    <rPh sb="0" eb="3">
      <t>ガイコクゴ</t>
    </rPh>
    <rPh sb="3" eb="5">
      <t>シドウ</t>
    </rPh>
    <rPh sb="5" eb="7">
      <t>ジョシュ</t>
    </rPh>
    <rPh sb="7" eb="9">
      <t>ギョウム</t>
    </rPh>
    <phoneticPr fontId="4"/>
  </si>
  <si>
    <t>健康診断</t>
    <rPh sb="0" eb="2">
      <t>ケンコウ</t>
    </rPh>
    <rPh sb="2" eb="4">
      <t>シンダン</t>
    </rPh>
    <phoneticPr fontId="4"/>
  </si>
  <si>
    <t>福祉サービス業務</t>
    <rPh sb="0" eb="2">
      <t>フクシ</t>
    </rPh>
    <rPh sb="6" eb="8">
      <t>ギョウム</t>
    </rPh>
    <phoneticPr fontId="4"/>
  </si>
  <si>
    <t>損害保険</t>
    <rPh sb="0" eb="2">
      <t>ソンガイ</t>
    </rPh>
    <rPh sb="2" eb="4">
      <t>ホケン</t>
    </rPh>
    <phoneticPr fontId="4"/>
  </si>
  <si>
    <t>舞台設備の保守・管理</t>
    <rPh sb="0" eb="2">
      <t>ブタイ</t>
    </rPh>
    <rPh sb="2" eb="4">
      <t>セツビ</t>
    </rPh>
    <rPh sb="5" eb="7">
      <t>ホシュ</t>
    </rPh>
    <rPh sb="8" eb="10">
      <t>カンリ</t>
    </rPh>
    <phoneticPr fontId="4"/>
  </si>
  <si>
    <t>活平版印刷</t>
    <phoneticPr fontId="5"/>
  </si>
  <si>
    <t>(a)外資なし</t>
    <rPh sb="3" eb="5">
      <t>ガイシ</t>
    </rPh>
    <phoneticPr fontId="6"/>
  </si>
  <si>
    <t>(b)外国籍会社</t>
    <rPh sb="3" eb="6">
      <t>ガイコクセキ</t>
    </rPh>
    <rPh sb="6" eb="8">
      <t>ガイシャ</t>
    </rPh>
    <phoneticPr fontId="6"/>
  </si>
  <si>
    <t>(c)日本国籍会社(外資比率100%)</t>
    <phoneticPr fontId="6"/>
  </si>
  <si>
    <t>(d)日本国籍会社</t>
    <phoneticPr fontId="6"/>
  </si>
  <si>
    <t>選択</t>
    <rPh sb="0" eb="2">
      <t>センタク</t>
    </rPh>
    <phoneticPr fontId="6"/>
  </si>
  <si>
    <t>登記上の所在地</t>
    <rPh sb="0" eb="3">
      <t>トウキジョウ</t>
    </rPh>
    <rPh sb="4" eb="7">
      <t>ショザイチ</t>
    </rPh>
    <phoneticPr fontId="6"/>
  </si>
  <si>
    <t>支店・営業所に入札・契約権限を委任する場合、(1)入札・契約権限の委任欄にリストから「する」を選択し、支店・営業所情報を入力してください。</t>
    <phoneticPr fontId="5"/>
  </si>
  <si>
    <t>行政書士が代理申請する場合、(1)代理申請欄にリストから「する」を選択し、行政書士情報を入力してください。</t>
    <rPh sb="0" eb="2">
      <t>ギョウセイ</t>
    </rPh>
    <rPh sb="2" eb="4">
      <t>ショシ</t>
    </rPh>
    <rPh sb="5" eb="7">
      <t>ダイリ</t>
    </rPh>
    <rPh sb="7" eb="9">
      <t>シンセイ</t>
    </rPh>
    <rPh sb="11" eb="13">
      <t>バアイ</t>
    </rPh>
    <rPh sb="17" eb="19">
      <t>ダイリ</t>
    </rPh>
    <rPh sb="19" eb="21">
      <t>シンセイ</t>
    </rPh>
    <rPh sb="21" eb="22">
      <t>ラン</t>
    </rPh>
    <rPh sb="33" eb="35">
      <t>センタク</t>
    </rPh>
    <rPh sb="37" eb="39">
      <t>ギョウセイ</t>
    </rPh>
    <rPh sb="39" eb="41">
      <t>ショシ</t>
    </rPh>
    <rPh sb="41" eb="43">
      <t>ジョウホウ</t>
    </rPh>
    <rPh sb="44" eb="46">
      <t>ニュウリョク</t>
    </rPh>
    <phoneticPr fontId="5"/>
  </si>
  <si>
    <t>リストから選択してください。</t>
    <phoneticPr fontId="5"/>
  </si>
  <si>
    <t>直前決算時（千円）</t>
    <rPh sb="0" eb="2">
      <t>チョクゼン</t>
    </rPh>
    <rPh sb="2" eb="4">
      <t>ケッサン</t>
    </rPh>
    <rPh sb="4" eb="5">
      <t>ジ</t>
    </rPh>
    <rPh sb="6" eb="8">
      <t>センエン</t>
    </rPh>
    <phoneticPr fontId="6"/>
  </si>
  <si>
    <t>参加を希望する場合、希望・順位、具体的な内容欄を入力してください。
希望・順位欄は、第１希望には「①」、第２希望には「②」…第10希望には「⑩」をリストから選択してください。
希望は物品で10個、役務で10個まで選択することができます。</t>
    <rPh sb="0" eb="2">
      <t>サンカ</t>
    </rPh>
    <rPh sb="3" eb="5">
      <t>キボウ</t>
    </rPh>
    <rPh sb="7" eb="9">
      <t>バアイ</t>
    </rPh>
    <rPh sb="10" eb="12">
      <t>キボウ</t>
    </rPh>
    <rPh sb="13" eb="15">
      <t>ジュンイ</t>
    </rPh>
    <rPh sb="16" eb="19">
      <t>グタイテキ</t>
    </rPh>
    <rPh sb="20" eb="22">
      <t>ナイヨウ</t>
    </rPh>
    <rPh sb="22" eb="23">
      <t>ラン</t>
    </rPh>
    <rPh sb="24" eb="26">
      <t>ニュウリョク</t>
    </rPh>
    <rPh sb="34" eb="36">
      <t>キボウ</t>
    </rPh>
    <rPh sb="37" eb="39">
      <t>ジュンイ</t>
    </rPh>
    <rPh sb="39" eb="40">
      <t>ラン</t>
    </rPh>
    <rPh sb="42" eb="43">
      <t>ダイ</t>
    </rPh>
    <rPh sb="44" eb="46">
      <t>キボウ</t>
    </rPh>
    <rPh sb="52" eb="53">
      <t>ダイ</t>
    </rPh>
    <rPh sb="54" eb="56">
      <t>キボウ</t>
    </rPh>
    <rPh sb="62" eb="63">
      <t>ダイ</t>
    </rPh>
    <rPh sb="65" eb="67">
      <t>キボウ</t>
    </rPh>
    <rPh sb="78" eb="80">
      <t>センタク</t>
    </rPh>
    <phoneticPr fontId="5"/>
  </si>
  <si>
    <t>該当する外資区分の選択欄にリストから「○」を選択してください。
(b)、(c)の場合は、国名を入力してください。
(d)の場合は、国名、外資比率を入力してください。3か国以上ある場合は上位2か国を入力してください。
外資とは、外国資本がおおむね50%を超える場合を指します。</t>
    <phoneticPr fontId="6"/>
  </si>
  <si>
    <t>代理申請</t>
    <rPh sb="0" eb="2">
      <t>ダイリ</t>
    </rPh>
    <rPh sb="2" eb="4">
      <t>シンセイ</t>
    </rPh>
    <phoneticPr fontId="12"/>
  </si>
  <si>
    <t>設立、間もない組織・団体は記入可能な箇所のみ入力してください。</t>
    <rPh sb="22" eb="24">
      <t>ニュウリョク</t>
    </rPh>
    <phoneticPr fontId="5"/>
  </si>
  <si>
    <t>【F.業種情報】の「物品の製造」に希望がある場合のみ入力してください。</t>
    <rPh sb="3" eb="5">
      <t>ギョウシュ</t>
    </rPh>
    <rPh sb="5" eb="7">
      <t>ジョウホウ</t>
    </rPh>
    <rPh sb="10" eb="12">
      <t>ブッピン</t>
    </rPh>
    <rPh sb="13" eb="15">
      <t>セイゾウ</t>
    </rPh>
    <rPh sb="17" eb="19">
      <t>キボウ</t>
    </rPh>
    <rPh sb="22" eb="24">
      <t>バアイ</t>
    </rPh>
    <rPh sb="26" eb="28">
      <t>ニュウリョク</t>
    </rPh>
    <phoneticPr fontId="5"/>
  </si>
  <si>
    <t>【F.業種情報】の「物品の製造」に希望がある場合のみ入力してください。</t>
    <rPh sb="26" eb="28">
      <t>ニュウリョク</t>
    </rPh>
    <phoneticPr fontId="5"/>
  </si>
  <si>
    <t>廃棄物処理</t>
    <rPh sb="0" eb="3">
      <t>ハイキブツ</t>
    </rPh>
    <rPh sb="3" eb="5">
      <t>ショリ</t>
    </rPh>
    <phoneticPr fontId="4"/>
  </si>
  <si>
    <t>一般・産業の収集または運搬</t>
    <phoneticPr fontId="4"/>
  </si>
  <si>
    <t>上製本、点字印刷機器類、投票用紙、封筒、伸縮ファイル、指定ゴミ袋、展示用パネル類　など</t>
    <rPh sb="12" eb="14">
      <t>トウヒョウ</t>
    </rPh>
    <rPh sb="14" eb="16">
      <t>ヨウシ</t>
    </rPh>
    <rPh sb="17" eb="19">
      <t>フウトウ</t>
    </rPh>
    <rPh sb="20" eb="22">
      <t>シンシュク</t>
    </rPh>
    <rPh sb="27" eb="29">
      <t>シテイ</t>
    </rPh>
    <rPh sb="31" eb="32">
      <t>フクロ</t>
    </rPh>
    <rPh sb="33" eb="36">
      <t>テンジヨウ</t>
    </rPh>
    <rPh sb="39" eb="40">
      <t>ルイ</t>
    </rPh>
    <phoneticPr fontId="4"/>
  </si>
  <si>
    <t>浴槽、トイレ設備　など</t>
    <rPh sb="0" eb="2">
      <t>ヨクソウ</t>
    </rPh>
    <rPh sb="6" eb="8">
      <t>セツビ</t>
    </rPh>
    <phoneticPr fontId="4"/>
  </si>
  <si>
    <t>自転車、オートバイ　など</t>
    <rPh sb="0" eb="3">
      <t>ジテンシャ</t>
    </rPh>
    <phoneticPr fontId="4"/>
  </si>
  <si>
    <t>ポンプ、ボイラー、自販機、食品加工機械　など</t>
    <phoneticPr fontId="5"/>
  </si>
  <si>
    <t>医療用消耗品、知能検査器材　など</t>
    <phoneticPr fontId="5"/>
  </si>
  <si>
    <t>園芸資材　など</t>
    <phoneticPr fontId="5"/>
  </si>
  <si>
    <t>防水・防音資材、シャッター、フェンス、塗料、木材等　など</t>
    <rPh sb="0" eb="2">
      <t>ボウスイ</t>
    </rPh>
    <rPh sb="3" eb="5">
      <t>ボウオン</t>
    </rPh>
    <rPh sb="5" eb="7">
      <t>シザイ</t>
    </rPh>
    <rPh sb="19" eb="21">
      <t>トリョウ</t>
    </rPh>
    <rPh sb="22" eb="24">
      <t>モクザイ</t>
    </rPh>
    <rPh sb="24" eb="25">
      <t>トウ</t>
    </rPh>
    <phoneticPr fontId="4"/>
  </si>
  <si>
    <t>木炭、練炭、石炭、天然ガス　など</t>
    <phoneticPr fontId="5"/>
  </si>
  <si>
    <t>梱包資材、ダンボール、グッズ　など</t>
    <phoneticPr fontId="5"/>
  </si>
  <si>
    <t>ベッド、毛布、シーツ、カーテン、カーペット、ブラインド　など</t>
    <rPh sb="4" eb="6">
      <t>モウフ</t>
    </rPh>
    <phoneticPr fontId="4"/>
  </si>
  <si>
    <t>玩具、模型製作、茶道具、飼料、肥料、火薬等、展示ケース、展示台　など</t>
    <rPh sb="0" eb="2">
      <t>ガング</t>
    </rPh>
    <rPh sb="3" eb="5">
      <t>モケイ</t>
    </rPh>
    <rPh sb="5" eb="7">
      <t>セイサク</t>
    </rPh>
    <rPh sb="8" eb="9">
      <t>チャ</t>
    </rPh>
    <rPh sb="9" eb="11">
      <t>ドウグ</t>
    </rPh>
    <rPh sb="12" eb="14">
      <t>シリョウ</t>
    </rPh>
    <rPh sb="15" eb="17">
      <t>ヒリョウ</t>
    </rPh>
    <rPh sb="18" eb="20">
      <t>カヤク</t>
    </rPh>
    <rPh sb="20" eb="21">
      <t>トウ</t>
    </rPh>
    <rPh sb="22" eb="24">
      <t>テンジ</t>
    </rPh>
    <rPh sb="28" eb="30">
      <t>テンジ</t>
    </rPh>
    <rPh sb="30" eb="31">
      <t>ダイ</t>
    </rPh>
    <phoneticPr fontId="4"/>
  </si>
  <si>
    <t>船舶、樹木、発電機、清掃用具等、テント、椅子、発電機、バリケード、プレハブ、音響機材、照明機材、舞台用品・楽器、ＬＥＤ機器　など</t>
    <rPh sb="6" eb="9">
      <t>ハツデンキ</t>
    </rPh>
    <rPh sb="10" eb="12">
      <t>セイソウ</t>
    </rPh>
    <rPh sb="12" eb="14">
      <t>ヨウグ</t>
    </rPh>
    <rPh sb="14" eb="15">
      <t>トウ</t>
    </rPh>
    <rPh sb="20" eb="22">
      <t>イス</t>
    </rPh>
    <rPh sb="23" eb="26">
      <t>ハツデンキ</t>
    </rPh>
    <rPh sb="38" eb="40">
      <t>オンキョウ</t>
    </rPh>
    <rPh sb="40" eb="42">
      <t>キザイ</t>
    </rPh>
    <rPh sb="43" eb="45">
      <t>ショウメイ</t>
    </rPh>
    <rPh sb="45" eb="47">
      <t>キザイ</t>
    </rPh>
    <rPh sb="48" eb="50">
      <t>ブタイ</t>
    </rPh>
    <rPh sb="50" eb="52">
      <t>ヨウヒン</t>
    </rPh>
    <rPh sb="53" eb="55">
      <t>ガッキ</t>
    </rPh>
    <rPh sb="59" eb="61">
      <t>キキ</t>
    </rPh>
    <phoneticPr fontId="4"/>
  </si>
  <si>
    <t>データ処理、ホームページ作成　など</t>
    <phoneticPr fontId="5"/>
  </si>
  <si>
    <t>給排水、自動ドア等建築物を管理するために必要な保守管理　など</t>
    <rPh sb="0" eb="3">
      <t>キュウハイスイ</t>
    </rPh>
    <rPh sb="4" eb="6">
      <t>ジドウ</t>
    </rPh>
    <rPh sb="8" eb="9">
      <t>ナド</t>
    </rPh>
    <rPh sb="9" eb="12">
      <t>ケンチクブツ</t>
    </rPh>
    <rPh sb="13" eb="15">
      <t>カンリ</t>
    </rPh>
    <rPh sb="20" eb="22">
      <t>ヒツヨウ</t>
    </rPh>
    <rPh sb="23" eb="25">
      <t>ホシュ</t>
    </rPh>
    <rPh sb="25" eb="27">
      <t>カンリ</t>
    </rPh>
    <phoneticPr fontId="4"/>
  </si>
  <si>
    <t>車両運行管理、貸倉庫、花火打上げ、残骨灰　など</t>
    <rPh sb="0" eb="2">
      <t>シャリョウ</t>
    </rPh>
    <rPh sb="2" eb="4">
      <t>ウンコウ</t>
    </rPh>
    <rPh sb="4" eb="6">
      <t>カンリ</t>
    </rPh>
    <rPh sb="7" eb="8">
      <t>カ</t>
    </rPh>
    <rPh sb="8" eb="10">
      <t>ソウコ</t>
    </rPh>
    <rPh sb="11" eb="13">
      <t>ハナビ</t>
    </rPh>
    <rPh sb="13" eb="15">
      <t>ウチア</t>
    </rPh>
    <phoneticPr fontId="4"/>
  </si>
  <si>
    <t xml:space="preserve">例)カブシキガイシャスズキグミ　オカヤマシテン
正式名称を全角カタカナで入力してください。支店・営業所名は、１文字空けて入力してください。
</t>
    <phoneticPr fontId="5"/>
  </si>
  <si>
    <t xml:space="preserve">例)株式会社鈴木組　岡山支店
正式名称で入力してください。支店・営業所名は、１文字空けて入力してください。
</t>
    <phoneticPr fontId="5"/>
  </si>
  <si>
    <t>例)所長　正式名称で入力してください。</t>
    <rPh sb="10" eb="12">
      <t>ニュウリョク</t>
    </rPh>
    <phoneticPr fontId="5"/>
  </si>
  <si>
    <t>例)株式会社鈴木組　正式名称で入力してください。</t>
    <rPh sb="10" eb="12">
      <t>セイシキ</t>
    </rPh>
    <rPh sb="12" eb="14">
      <t>メイショウ</t>
    </rPh>
    <rPh sb="15" eb="17">
      <t>ニュウリョク</t>
    </rPh>
    <phoneticPr fontId="5"/>
  </si>
  <si>
    <t>例)0000-00-0000　半角の数字とハイフンで入力してください。</t>
    <phoneticPr fontId="5"/>
  </si>
  <si>
    <t>この申請書の事務手続きをした方の情報を入力してください。申請書の確認で問い合わせをする場合があります。
行政書士に依頼している場合は、「D.行政書士情報」に入力してください。</t>
    <phoneticPr fontId="5"/>
  </si>
  <si>
    <t>内線番号(</t>
  </si>
  <si>
    <t>一致する</t>
  </si>
  <si>
    <t>しない</t>
  </si>
  <si>
    <t>%　自動計算(小数点以下は四捨五入)</t>
    <phoneticPr fontId="5"/>
  </si>
  <si>
    <t>登記、または住民票上の所在地と「(2)所在地」が一致しているかどうかを、リストから選択してください。</t>
    <rPh sb="0" eb="2">
      <t>トウキ</t>
    </rPh>
    <rPh sb="6" eb="9">
      <t>ジュウミンヒョウ</t>
    </rPh>
    <rPh sb="9" eb="10">
      <t>ジョウ</t>
    </rPh>
    <rPh sb="11" eb="14">
      <t>ショザイチ</t>
    </rPh>
    <rPh sb="19" eb="22">
      <t>ショザイチ</t>
    </rPh>
    <rPh sb="24" eb="26">
      <t>イッチ</t>
    </rPh>
    <rPh sb="41" eb="43">
      <t>センタク</t>
    </rPh>
    <phoneticPr fontId="5"/>
  </si>
  <si>
    <t>例)カブシキガイシャスズキグミ　正式名称を全角カタカナで入力してください。</t>
    <phoneticPr fontId="5"/>
  </si>
  <si>
    <t>例)10　営業年数を入力してください。創業から申請日まで（組織変更、合併等による期間の通算可）。
１年に満たない場合は0を入力してください。</t>
    <phoneticPr fontId="5"/>
  </si>
  <si>
    <t>33_勝央町</t>
  </si>
  <si>
    <t>物品</t>
  </si>
  <si>
    <t>例)1000001　「-（ハイフン）」を使わず7桁の数字で入力してください。</t>
  </si>
  <si>
    <r>
      <t>から</t>
    </r>
    <r>
      <rPr>
        <sz val="11"/>
        <color rgb="FFFF0000"/>
        <rFont val="ＭＳ ゴシック"/>
        <family val="3"/>
        <charset val="128"/>
      </rPr>
      <t>*1</t>
    </r>
    <phoneticPr fontId="5"/>
  </si>
  <si>
    <r>
      <t>まで</t>
    </r>
    <r>
      <rPr>
        <sz val="11"/>
        <color rgb="FFFF0000"/>
        <rFont val="ＭＳ ゴシック"/>
        <family val="3"/>
        <charset val="128"/>
      </rPr>
      <t>*1</t>
    </r>
    <phoneticPr fontId="5"/>
  </si>
  <si>
    <t>*1</t>
    <phoneticPr fontId="5"/>
  </si>
  <si>
    <t>物品の製造・販売</t>
    <rPh sb="0" eb="2">
      <t>ブッピン</t>
    </rPh>
    <rPh sb="3" eb="5">
      <t>セイゾウ</t>
    </rPh>
    <rPh sb="6" eb="8">
      <t>ハンバイ</t>
    </rPh>
    <phoneticPr fontId="5"/>
  </si>
  <si>
    <t xml:space="preserve"> 背景色が水色、またはピンク色の項目を入力してください。ピンク色は必須項目です。（正しく入力できていない場合もピンク色になります）</t>
    <rPh sb="1" eb="4">
      <t>ハイケイショク</t>
    </rPh>
    <rPh sb="5" eb="7">
      <t>ミズイロ</t>
    </rPh>
    <rPh sb="14" eb="15">
      <t>イロ</t>
    </rPh>
    <rPh sb="16" eb="18">
      <t>コウモク</t>
    </rPh>
    <rPh sb="19" eb="21">
      <t>ニュウリョク</t>
    </rPh>
    <rPh sb="31" eb="32">
      <t>イロ</t>
    </rPh>
    <rPh sb="33" eb="35">
      <t>ヒッス</t>
    </rPh>
    <rPh sb="35" eb="37">
      <t>コウモク</t>
    </rPh>
    <phoneticPr fontId="5"/>
  </si>
  <si>
    <t>例)2024/4/1、R6/4/1</t>
    <phoneticPr fontId="5"/>
  </si>
  <si>
    <t>例)2024/4/1</t>
    <phoneticPr fontId="5"/>
  </si>
  <si>
    <t>Ver.7.0.1</t>
    <phoneticPr fontId="5"/>
  </si>
  <si>
    <t>7.0.1</t>
  </si>
  <si>
    <t>勝央町 物品製造・役務等の申請に必要な項目を入力してください。</t>
    <rPh sb="22" eb="24">
      <t>ニュウリョク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</si>
</sst>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76" formatCode="&quot;¥&quot;#,##0_);[Red]\(&quot;¥&quot;#,##0\)"/>
    <numFmt numFmtId="177" formatCode="ggge&quot;年&quot;m&quot;月&quot;d&quot;日&quot;"/>
    <numFmt numFmtId="178" formatCode="#,##0_ ;[Red]\-#,##0\ "/>
    <numFmt numFmtId="179" formatCode="&quot;Ver.&quot;yyyymmdd"/>
    <numFmt numFmtId="180" formatCode="\(#\)"/>
    <numFmt numFmtId="181" formatCode="000\-0000"/>
    <numFmt numFmtId="182" formatCode="#,##0_ "/>
    <numFmt numFmtId="183" formatCode="0_);[Red]\(0\)"/>
    <numFmt numFmtId="184" formatCode="#,##0.00_);[Red]\(#,##0.00\)"/>
    <numFmt numFmtId="185" formatCode="0000000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11"/>
      <name val="ＭＳ Ｐゴシック"/>
      <family val="3"/>
      <charset val="128"/>
    </font>
    <font>
      <sz val="9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rgb="FF9C0006"/>
      <name val="ＭＳ Ｐゴシック"/>
      <family val="2"/>
      <charset val="128"/>
      <scheme val="minor"/>
    </font>
    <font>
      <b/>
      <sz val="11"/>
      <color theme="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u/>
      <sz val="11"/>
      <color rgb="FFFF0000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color theme="1" tint="4.9989318521683403E-2"/>
      <name val="ＭＳ ゴシック"/>
      <family val="3"/>
      <charset val="128"/>
    </font>
    <font>
      <sz val="11"/>
      <color theme="1" tint="4.9989318521683403E-2"/>
      <name val="ＭＳ ゴシック"/>
      <family val="3"/>
      <charset val="128"/>
    </font>
    <font>
      <sz val="10"/>
      <color rgb="FF0D0D0D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CCEDF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auto="1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auto="1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</borders>
  <cellStyleXfs count="18"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9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3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0" fillId="0" borderId="0" applyFont="0" applyFill="0" applyBorder="0" applyAlignment="0" applyProtection="0">
      <alignment vertical="center"/>
    </xf>
    <xf numFmtId="0" fontId="9" fillId="0" borderId="0"/>
    <xf numFmtId="0" fontId="7" fillId="0" borderId="0">
      <alignment vertical="center"/>
    </xf>
    <xf numFmtId="0" fontId="3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392">
    <xf numFmtId="0" fontId="0" fillId="0" borderId="0" xfId="0">
      <alignment vertical="center"/>
    </xf>
    <xf numFmtId="49" fontId="20" fillId="2" borderId="31" xfId="0" applyNumberFormat="1" applyFont="1" applyFill="1" applyBorder="1" applyAlignment="1" applyProtection="1">
      <alignment horizontal="center" vertical="center"/>
      <protection locked="0"/>
    </xf>
    <xf numFmtId="49" fontId="20" fillId="2" borderId="7" xfId="0" applyNumberFormat="1" applyFont="1" applyFill="1" applyBorder="1" applyAlignment="1" applyProtection="1">
      <alignment horizontal="center" vertical="center"/>
      <protection locked="0"/>
    </xf>
    <xf numFmtId="49" fontId="20" fillId="2" borderId="11" xfId="0" applyNumberFormat="1" applyFont="1" applyFill="1" applyBorder="1" applyAlignment="1" applyProtection="1">
      <alignment horizontal="center" vertical="center"/>
      <protection locked="0"/>
    </xf>
    <xf numFmtId="49" fontId="20" fillId="2" borderId="58" xfId="0" applyNumberFormat="1" applyFont="1" applyFill="1" applyBorder="1" applyAlignment="1" applyProtection="1">
      <alignment horizontal="center" vertical="center"/>
      <protection locked="0"/>
    </xf>
    <xf numFmtId="49" fontId="20" fillId="2" borderId="4" xfId="0" applyNumberFormat="1" applyFont="1" applyFill="1" applyBorder="1" applyAlignment="1" applyProtection="1">
      <alignment horizontal="center" vertical="center"/>
      <protection locked="0"/>
    </xf>
    <xf numFmtId="49" fontId="20" fillId="2" borderId="21" xfId="0" applyNumberFormat="1" applyFont="1" applyFill="1" applyBorder="1" applyAlignment="1" applyProtection="1">
      <alignment horizontal="center" vertical="center"/>
      <protection locked="0"/>
    </xf>
    <xf numFmtId="49" fontId="20" fillId="2" borderId="14" xfId="0" applyNumberFormat="1" applyFont="1" applyFill="1" applyBorder="1" applyAlignment="1" applyProtection="1">
      <alignment horizontal="center" vertical="center"/>
      <protection locked="0"/>
    </xf>
    <xf numFmtId="49" fontId="20" fillId="2" borderId="0" xfId="0" applyNumberFormat="1" applyFont="1" applyFill="1" applyAlignment="1" applyProtection="1">
      <alignment horizontal="left" vertical="center"/>
      <protection locked="0"/>
    </xf>
    <xf numFmtId="49" fontId="20" fillId="2" borderId="47" xfId="2" applyNumberFormat="1" applyFont="1" applyFill="1" applyBorder="1" applyAlignment="1" applyProtection="1">
      <alignment horizontal="center" vertical="center"/>
      <protection locked="0"/>
    </xf>
    <xf numFmtId="49" fontId="20" fillId="2" borderId="49" xfId="2" applyNumberFormat="1" applyFont="1" applyFill="1" applyBorder="1" applyAlignment="1" applyProtection="1">
      <alignment horizontal="center" vertical="center"/>
      <protection locked="0"/>
    </xf>
    <xf numFmtId="49" fontId="20" fillId="2" borderId="60" xfId="2" applyNumberFormat="1" applyFont="1" applyFill="1" applyBorder="1" applyAlignment="1" applyProtection="1">
      <alignment horizontal="center" vertical="center"/>
      <protection locked="0"/>
    </xf>
    <xf numFmtId="49" fontId="20" fillId="2" borderId="12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6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7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63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9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11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24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3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4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20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1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2" xfId="2" applyNumberFormat="1" applyFont="1" applyFill="1" applyBorder="1" applyAlignment="1" applyProtection="1">
      <alignment horizontal="left" vertical="center" wrapText="1"/>
      <protection locked="0"/>
    </xf>
    <xf numFmtId="49" fontId="20" fillId="2" borderId="0" xfId="0" applyNumberFormat="1" applyFont="1" applyFill="1" applyAlignment="1" applyProtection="1">
      <alignment horizontal="left" vertical="top" wrapText="1"/>
      <protection locked="0"/>
    </xf>
    <xf numFmtId="38" fontId="20" fillId="2" borderId="12" xfId="1" applyNumberFormat="1" applyFont="1" applyFill="1" applyBorder="1" applyAlignment="1" applyProtection="1">
      <alignment horizontal="right" vertical="center"/>
      <protection locked="0"/>
    </xf>
    <xf numFmtId="178" fontId="20" fillId="2" borderId="6" xfId="1" applyNumberFormat="1" applyFont="1" applyFill="1" applyBorder="1" applyAlignment="1" applyProtection="1">
      <alignment horizontal="right" vertical="center"/>
      <protection locked="0"/>
    </xf>
    <xf numFmtId="178" fontId="20" fillId="2" borderId="7" xfId="1" applyNumberFormat="1" applyFont="1" applyFill="1" applyBorder="1" applyAlignment="1" applyProtection="1">
      <alignment horizontal="right" vertical="center"/>
      <protection locked="0"/>
    </xf>
    <xf numFmtId="38" fontId="20" fillId="2" borderId="63" xfId="1" applyNumberFormat="1" applyFont="1" applyFill="1" applyBorder="1" applyAlignment="1" applyProtection="1">
      <alignment horizontal="right" vertical="center"/>
      <protection locked="0"/>
    </xf>
    <xf numFmtId="178" fontId="20" fillId="2" borderId="9" xfId="1" applyNumberFormat="1" applyFont="1" applyFill="1" applyBorder="1" applyAlignment="1" applyProtection="1">
      <alignment horizontal="right" vertical="center"/>
      <protection locked="0"/>
    </xf>
    <xf numFmtId="178" fontId="20" fillId="2" borderId="11" xfId="1" applyNumberFormat="1" applyFont="1" applyFill="1" applyBorder="1" applyAlignment="1" applyProtection="1">
      <alignment horizontal="right" vertical="center"/>
      <protection locked="0"/>
    </xf>
    <xf numFmtId="38" fontId="20" fillId="2" borderId="24" xfId="1" applyNumberFormat="1" applyFont="1" applyFill="1" applyBorder="1" applyAlignment="1" applyProtection="1">
      <alignment horizontal="right" vertical="center"/>
      <protection locked="0"/>
    </xf>
    <xf numFmtId="178" fontId="20" fillId="2" borderId="3" xfId="1" applyNumberFormat="1" applyFont="1" applyFill="1" applyBorder="1" applyAlignment="1" applyProtection="1">
      <alignment horizontal="right" vertical="center"/>
      <protection locked="0"/>
    </xf>
    <xf numFmtId="178" fontId="20" fillId="2" borderId="4" xfId="1" applyNumberFormat="1" applyFont="1" applyFill="1" applyBorder="1" applyAlignment="1" applyProtection="1">
      <alignment horizontal="right" vertical="center"/>
      <protection locked="0"/>
    </xf>
    <xf numFmtId="38" fontId="20" fillId="2" borderId="0" xfId="0" applyNumberFormat="1" applyFont="1" applyFill="1" applyAlignment="1" applyProtection="1">
      <alignment horizontal="right" vertical="center"/>
      <protection locked="0"/>
    </xf>
    <xf numFmtId="177" fontId="20" fillId="2" borderId="0" xfId="0" applyNumberFormat="1" applyFont="1" applyFill="1" applyAlignment="1" applyProtection="1">
      <alignment horizontal="right" vertical="center"/>
      <protection locked="0"/>
    </xf>
    <xf numFmtId="38" fontId="20" fillId="2" borderId="35" xfId="1" applyNumberFormat="1" applyFont="1" applyFill="1" applyBorder="1" applyAlignment="1" applyProtection="1">
      <alignment horizontal="right" vertical="center"/>
      <protection locked="0"/>
    </xf>
    <xf numFmtId="178" fontId="20" fillId="2" borderId="29" xfId="1" applyNumberFormat="1" applyFont="1" applyFill="1" applyBorder="1" applyAlignment="1" applyProtection="1">
      <alignment horizontal="right" vertical="center"/>
      <protection locked="0"/>
    </xf>
    <xf numFmtId="178" fontId="20" fillId="2" borderId="30" xfId="1" applyNumberFormat="1" applyFont="1" applyFill="1" applyBorder="1" applyAlignment="1" applyProtection="1">
      <alignment horizontal="right" vertical="center"/>
      <protection locked="0"/>
    </xf>
    <xf numFmtId="49" fontId="20" fillId="2" borderId="0" xfId="0" applyNumberFormat="1" applyFont="1" applyFill="1" applyAlignment="1" applyProtection="1">
      <alignment horizontal="left" vertical="center"/>
      <protection locked="0"/>
    </xf>
    <xf numFmtId="38" fontId="20" fillId="2" borderId="20" xfId="1" applyNumberFormat="1" applyFont="1" applyFill="1" applyBorder="1" applyAlignment="1" applyProtection="1">
      <alignment horizontal="right" vertical="center"/>
      <protection locked="0"/>
    </xf>
    <xf numFmtId="178" fontId="20" fillId="2" borderId="1" xfId="1" applyNumberFormat="1" applyFont="1" applyFill="1" applyBorder="1" applyAlignment="1" applyProtection="1">
      <alignment horizontal="right" vertical="center"/>
      <protection locked="0"/>
    </xf>
    <xf numFmtId="178" fontId="20" fillId="2" borderId="2" xfId="1" applyNumberFormat="1" applyFont="1" applyFill="1" applyBorder="1" applyAlignment="1" applyProtection="1">
      <alignment horizontal="right" vertical="center"/>
      <protection locked="0"/>
    </xf>
    <xf numFmtId="14" fontId="20" fillId="2" borderId="24" xfId="0" applyNumberFormat="1" applyFont="1" applyFill="1" applyBorder="1" applyAlignment="1" applyProtection="1">
      <alignment horizontal="left" vertical="center"/>
      <protection locked="0"/>
    </xf>
    <xf numFmtId="177" fontId="20" fillId="2" borderId="3" xfId="0" applyNumberFormat="1" applyFont="1" applyFill="1" applyBorder="1" applyAlignment="1" applyProtection="1">
      <alignment horizontal="left" vertical="center"/>
      <protection locked="0"/>
    </xf>
    <xf numFmtId="49" fontId="20" fillId="2" borderId="0" xfId="0" applyNumberFormat="1" applyFont="1" applyFill="1" applyAlignment="1" applyProtection="1">
      <alignment horizontal="left" vertical="center" shrinkToFit="1"/>
      <protection locked="0"/>
    </xf>
    <xf numFmtId="0" fontId="20" fillId="2" borderId="0" xfId="0" applyFont="1" applyFill="1" applyAlignment="1" applyProtection="1">
      <alignment horizontal="left" vertical="center"/>
      <protection locked="0"/>
    </xf>
    <xf numFmtId="14" fontId="20" fillId="2" borderId="63" xfId="0" applyNumberFormat="1" applyFont="1" applyFill="1" applyBorder="1" applyAlignment="1" applyProtection="1">
      <alignment horizontal="left" vertical="center"/>
      <protection locked="0"/>
    </xf>
    <xf numFmtId="177" fontId="20" fillId="2" borderId="9" xfId="0" applyNumberFormat="1" applyFont="1" applyFill="1" applyBorder="1" applyAlignment="1" applyProtection="1">
      <alignment horizontal="left" vertical="center"/>
      <protection locked="0"/>
    </xf>
    <xf numFmtId="185" fontId="20" fillId="2" borderId="0" xfId="0" applyNumberFormat="1" applyFont="1" applyFill="1" applyAlignment="1" applyProtection="1">
      <alignment horizontal="left" vertical="center"/>
      <protection locked="0"/>
    </xf>
    <xf numFmtId="181" fontId="20" fillId="2" borderId="0" xfId="0" applyNumberFormat="1" applyFont="1" applyFill="1" applyAlignment="1" applyProtection="1">
      <alignment horizontal="left" vertical="center"/>
      <protection locked="0"/>
    </xf>
    <xf numFmtId="49" fontId="20" fillId="2" borderId="12" xfId="0" applyNumberFormat="1" applyFont="1" applyFill="1" applyBorder="1" applyAlignment="1" applyProtection="1">
      <alignment horizontal="left" vertical="center"/>
      <protection locked="0"/>
    </xf>
    <xf numFmtId="49" fontId="20" fillId="2" borderId="6" xfId="0" applyNumberFormat="1" applyFont="1" applyFill="1" applyBorder="1" applyAlignment="1" applyProtection="1">
      <alignment horizontal="left" vertical="center"/>
      <protection locked="0"/>
    </xf>
    <xf numFmtId="49" fontId="20" fillId="2" borderId="7" xfId="0" applyNumberFormat="1" applyFont="1" applyFill="1" applyBorder="1" applyAlignment="1" applyProtection="1">
      <alignment horizontal="left" vertical="center"/>
      <protection locked="0"/>
    </xf>
    <xf numFmtId="49" fontId="20" fillId="2" borderId="49" xfId="2" applyNumberFormat="1" applyFont="1" applyFill="1" applyBorder="1" applyAlignment="1" applyProtection="1">
      <alignment horizontal="center" vertical="center"/>
      <protection locked="0"/>
    </xf>
    <xf numFmtId="0" fontId="20" fillId="2" borderId="48" xfId="2" applyFont="1" applyFill="1" applyBorder="1" applyAlignment="1" applyProtection="1">
      <alignment horizontal="center" vertical="center"/>
      <protection locked="0"/>
    </xf>
    <xf numFmtId="38" fontId="20" fillId="2" borderId="12" xfId="0" applyNumberFormat="1" applyFont="1" applyFill="1" applyBorder="1" applyAlignment="1" applyProtection="1">
      <alignment horizontal="right" vertical="center"/>
      <protection locked="0"/>
    </xf>
    <xf numFmtId="184" fontId="20" fillId="2" borderId="6" xfId="0" applyNumberFormat="1" applyFont="1" applyFill="1" applyBorder="1" applyAlignment="1" applyProtection="1">
      <alignment horizontal="right" vertical="center"/>
      <protection locked="0"/>
    </xf>
    <xf numFmtId="49" fontId="20" fillId="2" borderId="63" xfId="0" applyNumberFormat="1" applyFont="1" applyFill="1" applyBorder="1" applyAlignment="1" applyProtection="1">
      <alignment horizontal="left" vertical="center"/>
      <protection locked="0"/>
    </xf>
    <xf numFmtId="49" fontId="20" fillId="2" borderId="9" xfId="0" applyNumberFormat="1" applyFont="1" applyFill="1" applyBorder="1" applyAlignment="1" applyProtection="1">
      <alignment horizontal="left" vertical="center"/>
      <protection locked="0"/>
    </xf>
    <xf numFmtId="49" fontId="20" fillId="2" borderId="11" xfId="0" applyNumberFormat="1" applyFont="1" applyFill="1" applyBorder="1" applyAlignment="1" applyProtection="1">
      <alignment horizontal="left" vertical="center"/>
      <protection locked="0"/>
    </xf>
    <xf numFmtId="38" fontId="20" fillId="2" borderId="63" xfId="0" applyNumberFormat="1" applyFont="1" applyFill="1" applyBorder="1" applyAlignment="1" applyProtection="1">
      <alignment horizontal="right" vertical="center"/>
      <protection locked="0"/>
    </xf>
    <xf numFmtId="184" fontId="20" fillId="2" borderId="9" xfId="0" applyNumberFormat="1" applyFont="1" applyFill="1" applyBorder="1" applyAlignment="1" applyProtection="1">
      <alignment horizontal="right" vertical="center"/>
      <protection locked="0"/>
    </xf>
    <xf numFmtId="0" fontId="4" fillId="0" borderId="0" xfId="6" applyFont="1" applyProtection="1">
      <alignment vertical="center"/>
    </xf>
    <xf numFmtId="0" fontId="8" fillId="0" borderId="0" xfId="2" applyFont="1" applyProtection="1">
      <alignment vertical="center"/>
    </xf>
    <xf numFmtId="0" fontId="4" fillId="0" borderId="0" xfId="2" applyFont="1" applyProtection="1">
      <alignment vertical="center"/>
    </xf>
    <xf numFmtId="179" fontId="7" fillId="0" borderId="0" xfId="1" applyNumberFormat="1" applyFont="1" applyAlignment="1" applyProtection="1">
      <alignment horizontal="right" vertical="top"/>
    </xf>
    <xf numFmtId="179" fontId="4" fillId="0" borderId="0" xfId="1" applyNumberFormat="1" applyFont="1" applyAlignment="1" applyProtection="1">
      <alignment vertical="top"/>
    </xf>
    <xf numFmtId="0" fontId="13" fillId="0" borderId="0" xfId="2" applyFont="1" applyProtection="1">
      <alignment vertical="center"/>
    </xf>
    <xf numFmtId="0" fontId="4" fillId="0" borderId="0" xfId="1" applyFont="1" applyProtection="1">
      <alignment vertical="center"/>
    </xf>
    <xf numFmtId="0" fontId="4" fillId="0" borderId="13" xfId="2" applyFont="1" applyBorder="1" applyProtection="1">
      <alignment vertical="center"/>
    </xf>
    <xf numFmtId="0" fontId="20" fillId="5" borderId="15" xfId="2" applyFont="1" applyFill="1" applyBorder="1" applyProtection="1">
      <alignment vertical="center"/>
    </xf>
    <xf numFmtId="0" fontId="20" fillId="5" borderId="16" xfId="2" applyFont="1" applyFill="1" applyBorder="1" applyProtection="1">
      <alignment vertical="center"/>
    </xf>
    <xf numFmtId="0" fontId="20" fillId="5" borderId="18" xfId="2" applyFont="1" applyFill="1" applyBorder="1" applyProtection="1">
      <alignment vertical="center"/>
    </xf>
    <xf numFmtId="49" fontId="4" fillId="0" borderId="0" xfId="1" applyNumberFormat="1" applyFont="1" applyProtection="1">
      <alignment vertical="center"/>
    </xf>
    <xf numFmtId="0" fontId="20" fillId="5" borderId="19" xfId="2" applyFont="1" applyFill="1" applyBorder="1" applyProtection="1">
      <alignment vertical="center"/>
    </xf>
    <xf numFmtId="0" fontId="20" fillId="5" borderId="0" xfId="2" applyFont="1" applyFill="1" applyProtection="1">
      <alignment vertical="center"/>
    </xf>
    <xf numFmtId="0" fontId="20" fillId="5" borderId="21" xfId="2" applyFont="1" applyFill="1" applyBorder="1" applyProtection="1">
      <alignment vertical="center"/>
    </xf>
    <xf numFmtId="0" fontId="4" fillId="5" borderId="0" xfId="1" applyFont="1" applyFill="1" applyProtection="1">
      <alignment vertical="center"/>
    </xf>
    <xf numFmtId="0" fontId="4" fillId="5" borderId="0" xfId="2" applyFont="1" applyFill="1" applyProtection="1">
      <alignment vertical="center"/>
    </xf>
    <xf numFmtId="0" fontId="20" fillId="5" borderId="17" xfId="2" applyFont="1" applyFill="1" applyBorder="1" applyProtection="1">
      <alignment vertical="center"/>
    </xf>
    <xf numFmtId="0" fontId="20" fillId="5" borderId="13" xfId="2" applyFont="1" applyFill="1" applyBorder="1" applyProtection="1">
      <alignment vertical="center"/>
    </xf>
    <xf numFmtId="0" fontId="20" fillId="5" borderId="14" xfId="2" applyFont="1" applyFill="1" applyBorder="1" applyProtection="1">
      <alignment vertical="center"/>
    </xf>
    <xf numFmtId="0" fontId="18" fillId="0" borderId="0" xfId="2" applyFont="1" applyProtection="1">
      <alignment vertical="center"/>
    </xf>
    <xf numFmtId="183" fontId="4" fillId="0" borderId="0" xfId="1" applyNumberFormat="1" applyFont="1" applyProtection="1">
      <alignment vertical="center"/>
    </xf>
    <xf numFmtId="0" fontId="15" fillId="0" borderId="15" xfId="0" applyFont="1" applyBorder="1" applyAlignment="1" applyProtection="1">
      <alignment horizontal="left" vertical="center" indent="1"/>
    </xf>
    <xf numFmtId="0" fontId="15" fillId="0" borderId="16" xfId="0" applyFont="1" applyBorder="1" applyAlignment="1" applyProtection="1">
      <alignment horizontal="left" vertical="center" indent="1"/>
    </xf>
    <xf numFmtId="0" fontId="15" fillId="0" borderId="18" xfId="0" applyFont="1" applyBorder="1" applyAlignment="1" applyProtection="1">
      <alignment horizontal="left" vertical="center" indent="1"/>
    </xf>
    <xf numFmtId="0" fontId="15" fillId="0" borderId="19" xfId="0" applyFont="1" applyBorder="1" applyProtection="1">
      <alignment vertical="center"/>
    </xf>
    <xf numFmtId="0" fontId="15" fillId="0" borderId="0" xfId="0" applyFont="1" applyProtection="1">
      <alignment vertical="center"/>
    </xf>
    <xf numFmtId="0" fontId="4" fillId="0" borderId="16" xfId="0" applyFont="1" applyBorder="1" applyProtection="1">
      <alignment vertical="center"/>
    </xf>
    <xf numFmtId="0" fontId="4" fillId="0" borderId="18" xfId="0" applyFont="1" applyBorder="1" applyProtection="1">
      <alignment vertical="center"/>
    </xf>
    <xf numFmtId="180" fontId="4" fillId="0" borderId="19" xfId="0" applyNumberFormat="1" applyFont="1" applyBorder="1" applyProtection="1">
      <alignment vertical="center"/>
    </xf>
    <xf numFmtId="180" fontId="4" fillId="0" borderId="0" xfId="0" applyNumberFormat="1" applyFont="1" applyProtection="1">
      <alignment vertical="center"/>
    </xf>
    <xf numFmtId="0" fontId="4" fillId="0" borderId="0" xfId="0" applyFont="1" applyProtection="1">
      <alignment vertical="center"/>
    </xf>
    <xf numFmtId="0" fontId="16" fillId="0" borderId="0" xfId="0" applyFont="1" applyAlignment="1" applyProtection="1">
      <alignment horizontal="right" vertical="top"/>
    </xf>
    <xf numFmtId="0" fontId="16" fillId="0" borderId="0" xfId="0" applyFont="1" applyAlignment="1" applyProtection="1">
      <alignment vertical="top"/>
    </xf>
    <xf numFmtId="0" fontId="4" fillId="0" borderId="21" xfId="0" applyFont="1" applyBorder="1" applyProtection="1">
      <alignment vertical="center"/>
    </xf>
    <xf numFmtId="0" fontId="4" fillId="0" borderId="0" xfId="0" applyFont="1" applyProtection="1">
      <alignment vertical="center"/>
    </xf>
    <xf numFmtId="0" fontId="16" fillId="0" borderId="0" xfId="0" applyFont="1" applyAlignment="1" applyProtection="1">
      <alignment vertical="top"/>
    </xf>
    <xf numFmtId="0" fontId="22" fillId="0" borderId="0" xfId="0" applyFont="1" applyAlignment="1" applyProtection="1">
      <alignment vertical="top"/>
    </xf>
    <xf numFmtId="49" fontId="16" fillId="0" borderId="0" xfId="0" applyNumberFormat="1" applyFont="1" applyAlignment="1" applyProtection="1">
      <alignment horizontal="right" vertical="top"/>
    </xf>
    <xf numFmtId="0" fontId="4" fillId="0" borderId="19" xfId="0" applyFont="1" applyBorder="1" applyProtection="1">
      <alignment vertical="center"/>
    </xf>
    <xf numFmtId="0" fontId="14" fillId="0" borderId="21" xfId="0" applyFont="1" applyBorder="1" applyAlignment="1" applyProtection="1">
      <alignment vertical="top"/>
    </xf>
    <xf numFmtId="0" fontId="4" fillId="0" borderId="21" xfId="2" applyFont="1" applyBorder="1" applyProtection="1">
      <alignment vertical="center"/>
    </xf>
    <xf numFmtId="49" fontId="22" fillId="0" borderId="0" xfId="0" applyNumberFormat="1" applyFont="1" applyAlignment="1" applyProtection="1">
      <alignment vertical="top"/>
    </xf>
    <xf numFmtId="182" fontId="22" fillId="0" borderId="0" xfId="0" applyNumberFormat="1" applyFont="1" applyAlignment="1" applyProtection="1">
      <alignment vertical="top"/>
    </xf>
    <xf numFmtId="0" fontId="24" fillId="0" borderId="0" xfId="0" applyFont="1" applyAlignment="1" applyProtection="1">
      <alignment vertical="top"/>
    </xf>
    <xf numFmtId="0" fontId="4" fillId="0" borderId="17" xfId="0" applyFont="1" applyBorder="1" applyProtection="1">
      <alignment vertical="center"/>
    </xf>
    <xf numFmtId="0" fontId="4" fillId="0" borderId="13" xfId="0" applyFont="1" applyBorder="1" applyProtection="1">
      <alignment vertical="center"/>
    </xf>
    <xf numFmtId="0" fontId="14" fillId="0" borderId="13" xfId="0" applyFont="1" applyBorder="1" applyAlignment="1" applyProtection="1">
      <alignment horizontal="right" vertical="top"/>
    </xf>
    <xf numFmtId="0" fontId="14" fillId="0" borderId="13" xfId="0" applyFont="1" applyBorder="1" applyAlignment="1" applyProtection="1">
      <alignment vertical="top"/>
    </xf>
    <xf numFmtId="0" fontId="4" fillId="0" borderId="14" xfId="0" applyFont="1" applyBorder="1" applyProtection="1">
      <alignment vertical="center"/>
    </xf>
    <xf numFmtId="0" fontId="14" fillId="0" borderId="0" xfId="0" applyFont="1" applyAlignment="1" applyProtection="1">
      <alignment vertical="top"/>
    </xf>
    <xf numFmtId="0" fontId="16" fillId="0" borderId="0" xfId="0" applyFont="1" applyProtection="1">
      <alignment vertical="center"/>
    </xf>
    <xf numFmtId="0" fontId="16" fillId="0" borderId="0" xfId="0" applyFont="1" applyAlignment="1" applyProtection="1">
      <alignment horizontal="left" vertical="top"/>
    </xf>
    <xf numFmtId="0" fontId="22" fillId="0" borderId="0" xfId="0" applyFont="1" applyAlignment="1" applyProtection="1">
      <alignment vertical="top" wrapText="1"/>
    </xf>
    <xf numFmtId="0" fontId="22" fillId="0" borderId="0" xfId="0" applyFont="1" applyAlignment="1" applyProtection="1">
      <alignment vertical="top"/>
    </xf>
    <xf numFmtId="0" fontId="4" fillId="0" borderId="21" xfId="1" applyFont="1" applyBorder="1" applyProtection="1">
      <alignment vertical="center"/>
    </xf>
    <xf numFmtId="0" fontId="16" fillId="0" borderId="13" xfId="0" applyFont="1" applyBorder="1" applyAlignment="1" applyProtection="1">
      <alignment horizontal="right" vertical="top"/>
    </xf>
    <xf numFmtId="0" fontId="16" fillId="0" borderId="13" xfId="0" applyFont="1" applyBorder="1" applyAlignment="1" applyProtection="1">
      <alignment vertical="top"/>
    </xf>
    <xf numFmtId="0" fontId="17" fillId="0" borderId="19" xfId="0" applyFont="1" applyBorder="1" applyProtection="1">
      <alignment vertical="center"/>
    </xf>
    <xf numFmtId="0" fontId="17" fillId="0" borderId="0" xfId="0" applyFont="1" applyProtection="1">
      <alignment vertical="center"/>
    </xf>
    <xf numFmtId="49" fontId="4" fillId="0" borderId="16" xfId="0" applyNumberFormat="1" applyFont="1" applyBorder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right" vertical="center"/>
    </xf>
    <xf numFmtId="181" fontId="14" fillId="0" borderId="0" xfId="0" applyNumberFormat="1" applyFont="1" applyAlignment="1" applyProtection="1">
      <alignment vertical="top"/>
    </xf>
    <xf numFmtId="181" fontId="4" fillId="0" borderId="0" xfId="2" applyNumberFormat="1" applyFont="1" applyProtection="1">
      <alignment vertical="center"/>
    </xf>
    <xf numFmtId="182" fontId="4" fillId="0" borderId="16" xfId="0" applyNumberFormat="1" applyFont="1" applyBorder="1" applyProtection="1">
      <alignment vertical="center"/>
    </xf>
    <xf numFmtId="178" fontId="4" fillId="0" borderId="16" xfId="0" applyNumberFormat="1" applyFont="1" applyBorder="1" applyProtection="1">
      <alignment vertical="center"/>
    </xf>
    <xf numFmtId="180" fontId="4" fillId="0" borderId="0" xfId="0" applyNumberFormat="1" applyFont="1" applyAlignment="1" applyProtection="1">
      <alignment vertical="top"/>
    </xf>
    <xf numFmtId="0" fontId="4" fillId="0" borderId="0" xfId="2" applyFont="1" applyAlignment="1" applyProtection="1">
      <alignment vertical="top"/>
    </xf>
    <xf numFmtId="0" fontId="16" fillId="0" borderId="0" xfId="2" applyFont="1" applyAlignment="1" applyProtection="1">
      <alignment vertical="top"/>
    </xf>
    <xf numFmtId="0" fontId="22" fillId="0" borderId="0" xfId="2" applyFont="1" applyAlignment="1" applyProtection="1">
      <alignment vertical="top"/>
    </xf>
    <xf numFmtId="178" fontId="4" fillId="0" borderId="15" xfId="1" applyNumberFormat="1" applyFont="1" applyBorder="1" applyAlignment="1" applyProtection="1">
      <alignment horizontal="center" vertical="center"/>
    </xf>
    <xf numFmtId="178" fontId="4" fillId="0" borderId="16" xfId="1" applyNumberFormat="1" applyFont="1" applyBorder="1" applyAlignment="1" applyProtection="1">
      <alignment horizontal="center" vertical="center"/>
    </xf>
    <xf numFmtId="178" fontId="4" fillId="0" borderId="18" xfId="1" applyNumberFormat="1" applyFont="1" applyBorder="1" applyAlignment="1" applyProtection="1">
      <alignment horizontal="center" vertical="center"/>
    </xf>
    <xf numFmtId="0" fontId="4" fillId="0" borderId="20" xfId="1" applyFont="1" applyBorder="1" applyAlignment="1" applyProtection="1">
      <alignment horizontal="left" vertical="center"/>
    </xf>
    <xf numFmtId="0" fontId="4" fillId="0" borderId="1" xfId="1" applyFont="1" applyBorder="1" applyAlignment="1" applyProtection="1">
      <alignment horizontal="left" vertical="center"/>
    </xf>
    <xf numFmtId="0" fontId="4" fillId="0" borderId="2" xfId="1" applyFont="1" applyBorder="1" applyAlignment="1" applyProtection="1">
      <alignment horizontal="left" vertical="center"/>
    </xf>
    <xf numFmtId="177" fontId="4" fillId="0" borderId="20" xfId="0" applyNumberFormat="1" applyFont="1" applyBorder="1" applyAlignment="1" applyProtection="1">
      <alignment horizontal="left" vertical="center"/>
    </xf>
    <xf numFmtId="177" fontId="4" fillId="0" borderId="1" xfId="0" applyNumberFormat="1" applyFont="1" applyBorder="1" applyAlignment="1" applyProtection="1">
      <alignment horizontal="left" vertical="center"/>
    </xf>
    <xf numFmtId="177" fontId="4" fillId="0" borderId="2" xfId="0" applyNumberFormat="1" applyFont="1" applyBorder="1" applyAlignment="1" applyProtection="1">
      <alignment horizontal="left" vertical="center"/>
    </xf>
    <xf numFmtId="177" fontId="4" fillId="0" borderId="15" xfId="0" applyNumberFormat="1" applyFont="1" applyBorder="1" applyAlignment="1" applyProtection="1">
      <alignment horizontal="center" vertical="center"/>
    </xf>
    <xf numFmtId="177" fontId="4" fillId="0" borderId="16" xfId="0" applyNumberFormat="1" applyFont="1" applyBorder="1" applyAlignment="1" applyProtection="1">
      <alignment horizontal="center" vertical="center"/>
    </xf>
    <xf numFmtId="177" fontId="4" fillId="0" borderId="18" xfId="0" applyNumberFormat="1" applyFont="1" applyBorder="1" applyAlignment="1" applyProtection="1">
      <alignment horizontal="center" vertical="center"/>
    </xf>
    <xf numFmtId="177" fontId="4" fillId="0" borderId="0" xfId="0" applyNumberFormat="1" applyFont="1" applyAlignment="1" applyProtection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/>
    </xf>
    <xf numFmtId="49" fontId="4" fillId="0" borderId="16" xfId="0" applyNumberFormat="1" applyFont="1" applyBorder="1" applyAlignment="1" applyProtection="1">
      <alignment horizontal="center" vertical="center"/>
    </xf>
    <xf numFmtId="49" fontId="4" fillId="0" borderId="18" xfId="0" applyNumberFormat="1" applyFont="1" applyBorder="1" applyAlignment="1" applyProtection="1">
      <alignment horizontal="center" vertical="center"/>
    </xf>
    <xf numFmtId="178" fontId="4" fillId="0" borderId="21" xfId="1" applyNumberFormat="1" applyFont="1" applyBorder="1" applyProtection="1">
      <alignment vertical="center"/>
    </xf>
    <xf numFmtId="177" fontId="4" fillId="0" borderId="19" xfId="0" applyNumberFormat="1" applyFont="1" applyBorder="1" applyAlignment="1" applyProtection="1">
      <alignment horizontal="center" vertical="center"/>
    </xf>
    <xf numFmtId="177" fontId="4" fillId="0" borderId="0" xfId="0" applyNumberFormat="1" applyFont="1" applyAlignment="1" applyProtection="1">
      <alignment horizontal="center" vertical="center"/>
    </xf>
    <xf numFmtId="177" fontId="4" fillId="0" borderId="21" xfId="0" applyNumberFormat="1" applyFont="1" applyBorder="1" applyAlignment="1" applyProtection="1">
      <alignment horizontal="center" vertical="center"/>
    </xf>
    <xf numFmtId="49" fontId="4" fillId="0" borderId="17" xfId="0" applyNumberFormat="1" applyFont="1" applyBorder="1" applyAlignment="1" applyProtection="1">
      <alignment horizontal="center" vertical="center"/>
    </xf>
    <xf numFmtId="49" fontId="4" fillId="0" borderId="13" xfId="0" applyNumberFormat="1" applyFont="1" applyBorder="1" applyAlignment="1" applyProtection="1">
      <alignment horizontal="center" vertical="center"/>
    </xf>
    <xf numFmtId="49" fontId="4" fillId="0" borderId="14" xfId="0" applyNumberFormat="1" applyFont="1" applyBorder="1" applyAlignment="1" applyProtection="1">
      <alignment horizontal="center" vertical="center"/>
    </xf>
    <xf numFmtId="178" fontId="4" fillId="0" borderId="11" xfId="1" applyNumberFormat="1" applyFont="1" applyBorder="1" applyProtection="1">
      <alignment vertical="center"/>
    </xf>
    <xf numFmtId="177" fontId="4" fillId="0" borderId="17" xfId="0" applyNumberFormat="1" applyFont="1" applyBorder="1" applyAlignment="1" applyProtection="1">
      <alignment horizontal="center" vertical="center"/>
    </xf>
    <xf numFmtId="177" fontId="4" fillId="0" borderId="13" xfId="0" applyNumberFormat="1" applyFont="1" applyBorder="1" applyAlignment="1" applyProtection="1">
      <alignment horizontal="center" vertical="center"/>
    </xf>
    <xf numFmtId="177" fontId="4" fillId="0" borderId="14" xfId="0" applyNumberFormat="1" applyFont="1" applyBorder="1" applyAlignment="1" applyProtection="1">
      <alignment horizontal="center" vertical="center"/>
    </xf>
    <xf numFmtId="178" fontId="4" fillId="0" borderId="17" xfId="1" applyNumberFormat="1" applyFont="1" applyBorder="1" applyAlignment="1" applyProtection="1">
      <alignment horizontal="center" vertical="center"/>
    </xf>
    <xf numFmtId="178" fontId="4" fillId="0" borderId="13" xfId="1" applyNumberFormat="1" applyFont="1" applyBorder="1" applyAlignment="1" applyProtection="1">
      <alignment horizontal="center" vertical="center"/>
    </xf>
    <xf numFmtId="178" fontId="4" fillId="0" borderId="14" xfId="1" applyNumberFormat="1" applyFont="1" applyBorder="1" applyAlignment="1" applyProtection="1">
      <alignment horizontal="center" vertical="center"/>
    </xf>
    <xf numFmtId="180" fontId="16" fillId="0" borderId="16" xfId="0" applyNumberFormat="1" applyFont="1" applyBorder="1" applyAlignment="1" applyProtection="1">
      <alignment horizontal="right" vertical="top"/>
    </xf>
    <xf numFmtId="180" fontId="16" fillId="0" borderId="16" xfId="0" applyNumberFormat="1" applyFont="1" applyBorder="1" applyAlignment="1" applyProtection="1">
      <alignment vertical="top"/>
    </xf>
    <xf numFmtId="0" fontId="4" fillId="0" borderId="16" xfId="2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1" xfId="0" applyFont="1" applyBorder="1" applyProtection="1">
      <alignment vertical="center"/>
    </xf>
    <xf numFmtId="0" fontId="4" fillId="0" borderId="2" xfId="0" applyFont="1" applyBorder="1" applyProtection="1">
      <alignment vertical="center"/>
    </xf>
    <xf numFmtId="0" fontId="4" fillId="0" borderId="25" xfId="1" applyFont="1" applyBorder="1" applyAlignment="1" applyProtection="1">
      <alignment horizontal="center" vertical="center"/>
    </xf>
    <xf numFmtId="178" fontId="4" fillId="0" borderId="25" xfId="1" applyNumberFormat="1" applyFont="1" applyBorder="1" applyAlignment="1" applyProtection="1">
      <alignment horizontal="center" vertical="center"/>
    </xf>
    <xf numFmtId="178" fontId="4" fillId="0" borderId="25" xfId="1" applyNumberFormat="1" applyFont="1" applyBorder="1" applyAlignment="1" applyProtection="1">
      <alignment horizontal="center" vertical="center" wrapText="1"/>
    </xf>
    <xf numFmtId="178" fontId="4" fillId="0" borderId="20" xfId="1" applyNumberFormat="1" applyFont="1" applyBorder="1" applyAlignment="1" applyProtection="1">
      <alignment horizontal="center" vertical="center"/>
    </xf>
    <xf numFmtId="178" fontId="4" fillId="0" borderId="1" xfId="1" applyNumberFormat="1" applyFont="1" applyBorder="1" applyAlignment="1" applyProtection="1">
      <alignment horizontal="center" vertical="center"/>
    </xf>
    <xf numFmtId="178" fontId="4" fillId="0" borderId="2" xfId="1" applyNumberFormat="1" applyFont="1" applyBorder="1" applyAlignment="1" applyProtection="1">
      <alignment horizontal="center" vertical="center"/>
    </xf>
    <xf numFmtId="178" fontId="4" fillId="0" borderId="0" xfId="1" applyNumberFormat="1" applyFont="1" applyAlignment="1" applyProtection="1">
      <alignment horizontal="center" vertical="center"/>
    </xf>
    <xf numFmtId="49" fontId="4" fillId="0" borderId="24" xfId="0" applyNumberFormat="1" applyFont="1" applyBorder="1" applyAlignment="1" applyProtection="1">
      <alignment horizontal="left" vertical="center"/>
    </xf>
    <xf numFmtId="49" fontId="4" fillId="0" borderId="3" xfId="0" applyNumberFormat="1" applyFont="1" applyBorder="1" applyAlignment="1" applyProtection="1">
      <alignment horizontal="left" vertical="center"/>
    </xf>
    <xf numFmtId="178" fontId="4" fillId="0" borderId="4" xfId="0" applyNumberFormat="1" applyFont="1" applyBorder="1" applyAlignment="1" applyProtection="1">
      <alignment horizontal="left" vertical="center"/>
    </xf>
    <xf numFmtId="49" fontId="4" fillId="0" borderId="12" xfId="0" applyNumberFormat="1" applyFont="1" applyBorder="1" applyProtection="1">
      <alignment vertical="center"/>
    </xf>
    <xf numFmtId="49" fontId="4" fillId="0" borderId="6" xfId="0" applyNumberFormat="1" applyFont="1" applyBorder="1" applyProtection="1">
      <alignment vertical="center"/>
    </xf>
    <xf numFmtId="49" fontId="4" fillId="0" borderId="7" xfId="0" applyNumberFormat="1" applyFont="1" applyBorder="1" applyProtection="1">
      <alignment vertical="center"/>
    </xf>
    <xf numFmtId="180" fontId="4" fillId="0" borderId="12" xfId="0" applyNumberFormat="1" applyFont="1" applyBorder="1" applyProtection="1">
      <alignment vertical="center"/>
    </xf>
    <xf numFmtId="180" fontId="4" fillId="0" borderId="6" xfId="0" applyNumberFormat="1" applyFont="1" applyBorder="1" applyProtection="1">
      <alignment vertical="center"/>
    </xf>
    <xf numFmtId="180" fontId="4" fillId="0" borderId="7" xfId="0" applyNumberFormat="1" applyFont="1" applyBorder="1" applyProtection="1">
      <alignment vertical="center"/>
    </xf>
    <xf numFmtId="178" fontId="4" fillId="0" borderId="35" xfId="0" applyNumberFormat="1" applyFont="1" applyBorder="1" applyProtection="1">
      <alignment vertical="center"/>
    </xf>
    <xf numFmtId="178" fontId="4" fillId="0" borderId="29" xfId="0" applyNumberFormat="1" applyFont="1" applyBorder="1" applyProtection="1">
      <alignment vertical="center"/>
    </xf>
    <xf numFmtId="178" fontId="4" fillId="0" borderId="30" xfId="0" applyNumberFormat="1" applyFont="1" applyBorder="1" applyProtection="1">
      <alignment vertical="center"/>
    </xf>
    <xf numFmtId="49" fontId="4" fillId="0" borderId="26" xfId="0" applyNumberFormat="1" applyFont="1" applyBorder="1" applyAlignment="1" applyProtection="1">
      <alignment horizontal="left" vertical="center"/>
    </xf>
    <xf numFmtId="49" fontId="4" fillId="0" borderId="27" xfId="0" applyNumberFormat="1" applyFont="1" applyBorder="1" applyAlignment="1" applyProtection="1">
      <alignment horizontal="left" vertical="center"/>
    </xf>
    <xf numFmtId="178" fontId="4" fillId="0" borderId="28" xfId="0" applyNumberFormat="1" applyFont="1" applyBorder="1" applyAlignment="1" applyProtection="1">
      <alignment horizontal="left" vertical="center"/>
    </xf>
    <xf numFmtId="38" fontId="4" fillId="0" borderId="26" xfId="2" applyNumberFormat="1" applyFont="1" applyBorder="1" applyAlignment="1" applyProtection="1">
      <alignment horizontal="right" vertical="center"/>
    </xf>
    <xf numFmtId="178" fontId="4" fillId="0" borderId="27" xfId="2" applyNumberFormat="1" applyFont="1" applyBorder="1" applyAlignment="1" applyProtection="1">
      <alignment horizontal="right" vertical="center"/>
    </xf>
    <xf numFmtId="178" fontId="4" fillId="0" borderId="28" xfId="2" applyNumberFormat="1" applyFont="1" applyBorder="1" applyAlignment="1" applyProtection="1">
      <alignment horizontal="right" vertical="center"/>
    </xf>
    <xf numFmtId="38" fontId="4" fillId="0" borderId="26" xfId="1" applyNumberFormat="1" applyFont="1" applyBorder="1" applyAlignment="1" applyProtection="1">
      <alignment horizontal="right" vertical="center"/>
    </xf>
    <xf numFmtId="178" fontId="4" fillId="0" borderId="27" xfId="1" applyNumberFormat="1" applyFont="1" applyBorder="1" applyAlignment="1" applyProtection="1">
      <alignment horizontal="right" vertical="center"/>
    </xf>
    <xf numFmtId="178" fontId="4" fillId="0" borderId="28" xfId="1" applyNumberFormat="1" applyFont="1" applyBorder="1" applyAlignment="1" applyProtection="1">
      <alignment horizontal="right" vertical="center"/>
    </xf>
    <xf numFmtId="182" fontId="4" fillId="0" borderId="0" xfId="1" applyNumberFormat="1" applyFont="1" applyAlignment="1" applyProtection="1">
      <alignment horizontal="right" vertical="center"/>
    </xf>
    <xf numFmtId="178" fontId="4" fillId="0" borderId="0" xfId="1" applyNumberFormat="1" applyFont="1" applyAlignment="1" applyProtection="1">
      <alignment horizontal="right" vertical="center"/>
    </xf>
    <xf numFmtId="0" fontId="22" fillId="0" borderId="0" xfId="2" applyFont="1" applyAlignment="1" applyProtection="1">
      <alignment horizontal="left" vertical="center" wrapText="1"/>
    </xf>
    <xf numFmtId="0" fontId="4" fillId="0" borderId="20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/>
    </xf>
    <xf numFmtId="0" fontId="4" fillId="0" borderId="20" xfId="2" applyFont="1" applyBorder="1" applyAlignment="1" applyProtection="1">
      <alignment horizontal="center" vertical="center"/>
    </xf>
    <xf numFmtId="49" fontId="4" fillId="0" borderId="20" xfId="0" applyNumberFormat="1" applyFont="1" applyBorder="1" applyAlignment="1" applyProtection="1">
      <alignment horizontal="left" vertical="center"/>
    </xf>
    <xf numFmtId="49" fontId="4" fillId="0" borderId="1" xfId="0" applyNumberFormat="1" applyFont="1" applyBorder="1" applyAlignment="1" applyProtection="1">
      <alignment horizontal="left" vertical="center"/>
    </xf>
    <xf numFmtId="49" fontId="4" fillId="0" borderId="2" xfId="0" applyNumberFormat="1" applyFont="1" applyBorder="1" applyAlignment="1" applyProtection="1">
      <alignment horizontal="left" vertical="center"/>
    </xf>
    <xf numFmtId="0" fontId="4" fillId="0" borderId="15" xfId="0" applyFont="1" applyBorder="1" applyAlignment="1" applyProtection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4" fillId="0" borderId="18" xfId="0" applyFont="1" applyBorder="1" applyAlignment="1" applyProtection="1">
      <alignment horizontal="center" vertical="center"/>
    </xf>
    <xf numFmtId="180" fontId="4" fillId="0" borderId="21" xfId="0" applyNumberFormat="1" applyFont="1" applyBorder="1" applyProtection="1">
      <alignment vertical="center"/>
    </xf>
    <xf numFmtId="0" fontId="4" fillId="0" borderId="24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49" fontId="4" fillId="3" borderId="3" xfId="0" applyNumberFormat="1" applyFont="1" applyFill="1" applyBorder="1" applyAlignment="1" applyProtection="1">
      <alignment horizontal="center" vertical="center"/>
    </xf>
    <xf numFmtId="0" fontId="4" fillId="3" borderId="3" xfId="0" applyFont="1" applyFill="1" applyBorder="1" applyAlignment="1" applyProtection="1">
      <alignment horizontal="center" vertical="center"/>
    </xf>
    <xf numFmtId="0" fontId="4" fillId="3" borderId="4" xfId="0" applyFont="1" applyFill="1" applyBorder="1" applyAlignment="1" applyProtection="1">
      <alignment horizontal="center" vertical="center"/>
    </xf>
    <xf numFmtId="0" fontId="4" fillId="3" borderId="16" xfId="0" applyFont="1" applyFill="1" applyBorder="1" applyAlignment="1" applyProtection="1">
      <alignment horizontal="left" vertical="center"/>
    </xf>
    <xf numFmtId="0" fontId="4" fillId="3" borderId="16" xfId="2" applyFont="1" applyFill="1" applyBorder="1" applyProtection="1">
      <alignment vertical="center"/>
    </xf>
    <xf numFmtId="0" fontId="4" fillId="3" borderId="18" xfId="0" applyFont="1" applyFill="1" applyBorder="1" applyAlignment="1" applyProtection="1">
      <alignment horizontal="left" vertical="center"/>
    </xf>
    <xf numFmtId="0" fontId="4" fillId="0" borderId="1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3" borderId="12" xfId="0" applyFont="1" applyFill="1" applyBorder="1" applyAlignment="1" applyProtection="1">
      <alignment horizontal="center" vertical="center"/>
    </xf>
    <xf numFmtId="0" fontId="4" fillId="3" borderId="6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center" vertical="center"/>
    </xf>
    <xf numFmtId="38" fontId="4" fillId="0" borderId="12" xfId="0" applyNumberFormat="1" applyFont="1" applyBorder="1" applyAlignment="1" applyProtection="1">
      <alignment horizontal="right" vertical="center"/>
    </xf>
    <xf numFmtId="38" fontId="4" fillId="0" borderId="6" xfId="0" applyNumberFormat="1" applyFont="1" applyBorder="1" applyAlignment="1" applyProtection="1">
      <alignment horizontal="right" vertical="center"/>
    </xf>
    <xf numFmtId="0" fontId="4" fillId="0" borderId="61" xfId="0" applyFont="1" applyBorder="1" applyAlignment="1" applyProtection="1">
      <alignment vertical="top"/>
    </xf>
    <xf numFmtId="0" fontId="4" fillId="0" borderId="32" xfId="0" applyFont="1" applyBorder="1" applyAlignment="1" applyProtection="1">
      <alignment vertical="top"/>
    </xf>
    <xf numFmtId="0" fontId="4" fillId="0" borderId="58" xfId="0" applyFont="1" applyBorder="1" applyAlignment="1" applyProtection="1">
      <alignment vertical="top"/>
    </xf>
    <xf numFmtId="0" fontId="4" fillId="0" borderId="7" xfId="2" applyFont="1" applyBorder="1" applyProtection="1">
      <alignment vertical="center"/>
    </xf>
    <xf numFmtId="0" fontId="4" fillId="0" borderId="17" xfId="0" applyFont="1" applyBorder="1" applyAlignment="1" applyProtection="1">
      <alignment vertical="top"/>
    </xf>
    <xf numFmtId="0" fontId="4" fillId="0" borderId="13" xfId="0" applyFont="1" applyBorder="1" applyAlignment="1" applyProtection="1">
      <alignment vertical="top"/>
    </xf>
    <xf numFmtId="0" fontId="4" fillId="0" borderId="14" xfId="0" applyFont="1" applyBorder="1" applyAlignment="1" applyProtection="1">
      <alignment vertical="top"/>
    </xf>
    <xf numFmtId="0" fontId="4" fillId="0" borderId="14" xfId="2" applyFont="1" applyBorder="1" applyProtection="1">
      <alignment vertical="center"/>
    </xf>
    <xf numFmtId="49" fontId="4" fillId="0" borderId="13" xfId="2" applyNumberFormat="1" applyFont="1" applyBorder="1" applyProtection="1">
      <alignment vertical="center"/>
    </xf>
    <xf numFmtId="178" fontId="4" fillId="0" borderId="15" xfId="1" applyNumberFormat="1" applyFont="1" applyBorder="1" applyAlignment="1" applyProtection="1">
      <alignment horizontal="left" vertical="center"/>
    </xf>
    <xf numFmtId="178" fontId="4" fillId="0" borderId="16" xfId="1" applyNumberFormat="1" applyFont="1" applyBorder="1" applyAlignment="1" applyProtection="1">
      <alignment horizontal="left" vertical="center"/>
    </xf>
    <xf numFmtId="178" fontId="4" fillId="0" borderId="18" xfId="1" applyNumberFormat="1" applyFont="1" applyBorder="1" applyAlignment="1" applyProtection="1">
      <alignment horizontal="left" vertical="center"/>
    </xf>
    <xf numFmtId="178" fontId="4" fillId="0" borderId="0" xfId="0" applyNumberFormat="1" applyFont="1" applyProtection="1">
      <alignment vertical="center"/>
    </xf>
    <xf numFmtId="178" fontId="4" fillId="0" borderId="63" xfId="1" applyNumberFormat="1" applyFont="1" applyBorder="1" applyAlignment="1" applyProtection="1">
      <alignment horizontal="left" vertical="center"/>
    </xf>
    <xf numFmtId="178" fontId="4" fillId="0" borderId="9" xfId="1" applyNumberFormat="1" applyFont="1" applyBorder="1" applyAlignment="1" applyProtection="1">
      <alignment horizontal="left" vertical="center"/>
    </xf>
    <xf numFmtId="178" fontId="4" fillId="0" borderId="11" xfId="1" applyNumberFormat="1" applyFont="1" applyBorder="1" applyAlignment="1" applyProtection="1">
      <alignment horizontal="left" vertical="center"/>
    </xf>
    <xf numFmtId="178" fontId="16" fillId="0" borderId="0" xfId="0" applyNumberFormat="1" applyFont="1" applyAlignment="1" applyProtection="1">
      <alignment vertical="top"/>
    </xf>
    <xf numFmtId="178" fontId="4" fillId="0" borderId="20" xfId="1" applyNumberFormat="1" applyFont="1" applyBorder="1" applyAlignment="1" applyProtection="1">
      <alignment horizontal="left" vertical="center"/>
    </xf>
    <xf numFmtId="178" fontId="4" fillId="0" borderId="1" xfId="1" applyNumberFormat="1" applyFont="1" applyBorder="1" applyAlignment="1" applyProtection="1">
      <alignment horizontal="left" vertical="center"/>
    </xf>
    <xf numFmtId="178" fontId="4" fillId="0" borderId="2" xfId="1" applyNumberFormat="1" applyFont="1" applyBorder="1" applyAlignment="1" applyProtection="1">
      <alignment horizontal="left" vertical="center"/>
    </xf>
    <xf numFmtId="38" fontId="4" fillId="0" borderId="20" xfId="1" applyNumberFormat="1" applyFont="1" applyBorder="1" applyAlignment="1" applyProtection="1">
      <alignment horizontal="right" vertical="center"/>
    </xf>
    <xf numFmtId="38" fontId="4" fillId="0" borderId="1" xfId="1" applyNumberFormat="1" applyFont="1" applyBorder="1" applyAlignment="1" applyProtection="1">
      <alignment horizontal="right" vertical="center"/>
    </xf>
    <xf numFmtId="38" fontId="4" fillId="0" borderId="2" xfId="1" applyNumberFormat="1" applyFont="1" applyBorder="1" applyAlignment="1" applyProtection="1">
      <alignment horizontal="right" vertical="center"/>
    </xf>
    <xf numFmtId="178" fontId="23" fillId="0" borderId="0" xfId="0" applyNumberFormat="1" applyFont="1" applyProtection="1">
      <alignment vertical="center"/>
    </xf>
    <xf numFmtId="177" fontId="4" fillId="0" borderId="0" xfId="0" applyNumberFormat="1" applyFont="1" applyProtection="1">
      <alignment vertical="center"/>
    </xf>
    <xf numFmtId="0" fontId="22" fillId="0" borderId="0" xfId="2" applyFont="1" applyProtection="1">
      <alignment vertical="center"/>
    </xf>
    <xf numFmtId="0" fontId="16" fillId="0" borderId="0" xfId="2" applyFont="1" applyProtection="1">
      <alignment vertical="center"/>
    </xf>
    <xf numFmtId="0" fontId="4" fillId="0" borderId="24" xfId="1" applyFont="1" applyBorder="1" applyProtection="1">
      <alignment vertical="center"/>
    </xf>
    <xf numFmtId="0" fontId="4" fillId="0" borderId="3" xfId="1" applyFont="1" applyBorder="1" applyProtection="1">
      <alignment vertical="center"/>
    </xf>
    <xf numFmtId="0" fontId="4" fillId="0" borderId="4" xfId="1" applyFont="1" applyBorder="1" applyProtection="1">
      <alignment vertical="center"/>
    </xf>
    <xf numFmtId="178" fontId="4" fillId="0" borderId="12" xfId="1" applyNumberFormat="1" applyFont="1" applyBorder="1" applyProtection="1">
      <alignment vertical="center"/>
    </xf>
    <xf numFmtId="178" fontId="4" fillId="0" borderId="6" xfId="1" applyNumberFormat="1" applyFont="1" applyBorder="1" applyProtection="1">
      <alignment vertical="center"/>
    </xf>
    <xf numFmtId="178" fontId="4" fillId="0" borderId="7" xfId="1" applyNumberFormat="1" applyFont="1" applyBorder="1" applyProtection="1">
      <alignment vertical="center"/>
    </xf>
    <xf numFmtId="178" fontId="4" fillId="0" borderId="0" xfId="1" applyNumberFormat="1" applyFont="1" applyProtection="1">
      <alignment vertical="center"/>
    </xf>
    <xf numFmtId="0" fontId="4" fillId="0" borderId="35" xfId="2" applyFont="1" applyBorder="1" applyProtection="1">
      <alignment vertical="center"/>
    </xf>
    <xf numFmtId="0" fontId="4" fillId="0" borderId="29" xfId="2" applyFont="1" applyBorder="1" applyProtection="1">
      <alignment vertical="center"/>
    </xf>
    <xf numFmtId="0" fontId="4" fillId="0" borderId="30" xfId="2" applyFont="1" applyBorder="1" applyProtection="1">
      <alignment vertical="center"/>
    </xf>
    <xf numFmtId="0" fontId="4" fillId="0" borderId="26" xfId="1" applyFont="1" applyBorder="1" applyAlignment="1" applyProtection="1">
      <alignment horizontal="left" vertical="center"/>
    </xf>
    <xf numFmtId="0" fontId="4" fillId="0" borderId="27" xfId="1" applyFont="1" applyBorder="1" applyAlignment="1" applyProtection="1">
      <alignment horizontal="left" vertical="center"/>
    </xf>
    <xf numFmtId="0" fontId="4" fillId="0" borderId="28" xfId="1" applyFont="1" applyBorder="1" applyAlignment="1" applyProtection="1">
      <alignment horizontal="left" vertical="center"/>
    </xf>
    <xf numFmtId="0" fontId="4" fillId="0" borderId="0" xfId="0" applyFont="1" applyAlignment="1" applyProtection="1">
      <alignment vertical="top"/>
    </xf>
    <xf numFmtId="0" fontId="14" fillId="0" borderId="0" xfId="2" applyFont="1" applyProtection="1">
      <alignment vertical="center"/>
    </xf>
    <xf numFmtId="49" fontId="4" fillId="0" borderId="0" xfId="0" applyNumberFormat="1" applyFont="1" applyAlignment="1" applyProtection="1">
      <alignment vertical="top"/>
    </xf>
    <xf numFmtId="49" fontId="14" fillId="0" borderId="13" xfId="0" applyNumberFormat="1" applyFont="1" applyBorder="1" applyAlignment="1" applyProtection="1">
      <alignment vertical="top"/>
    </xf>
    <xf numFmtId="49" fontId="14" fillId="0" borderId="0" xfId="0" applyNumberFormat="1" applyFont="1" applyAlignment="1" applyProtection="1">
      <alignment vertical="top"/>
    </xf>
    <xf numFmtId="49" fontId="4" fillId="0" borderId="0" xfId="0" applyNumberFormat="1" applyFont="1" applyProtection="1">
      <alignment vertical="center"/>
    </xf>
    <xf numFmtId="0" fontId="15" fillId="0" borderId="17" xfId="0" applyFont="1" applyBorder="1" applyProtection="1">
      <alignment vertical="center"/>
    </xf>
    <xf numFmtId="49" fontId="4" fillId="0" borderId="0" xfId="2" applyNumberFormat="1" applyFont="1" applyProtection="1">
      <alignment vertical="center"/>
    </xf>
    <xf numFmtId="0" fontId="16" fillId="0" borderId="0" xfId="0" applyFont="1" applyAlignment="1" applyProtection="1">
      <alignment vertical="top" wrapText="1"/>
    </xf>
    <xf numFmtId="49" fontId="16" fillId="0" borderId="0" xfId="0" applyNumberFormat="1" applyFont="1" applyAlignment="1" applyProtection="1">
      <alignment vertical="top"/>
    </xf>
    <xf numFmtId="0" fontId="13" fillId="0" borderId="0" xfId="0" applyFont="1" applyProtection="1">
      <alignment vertical="center"/>
    </xf>
    <xf numFmtId="0" fontId="20" fillId="0" borderId="20" xfId="0" applyFont="1" applyBorder="1" applyAlignment="1" applyProtection="1">
      <alignment horizontal="left" vertical="center"/>
    </xf>
    <xf numFmtId="0" fontId="20" fillId="0" borderId="1" xfId="0" applyFont="1" applyBorder="1" applyAlignment="1" applyProtection="1">
      <alignment horizontal="left" vertical="center"/>
    </xf>
    <xf numFmtId="0" fontId="20" fillId="0" borderId="2" xfId="0" applyFont="1" applyBorder="1" applyAlignment="1" applyProtection="1">
      <alignment horizontal="left" vertical="center"/>
    </xf>
    <xf numFmtId="0" fontId="20" fillId="0" borderId="2" xfId="0" applyFont="1" applyBorder="1" applyAlignment="1" applyProtection="1">
      <alignment horizontal="center" vertical="center" wrapText="1"/>
    </xf>
    <xf numFmtId="49" fontId="4" fillId="0" borderId="17" xfId="2" applyNumberFormat="1" applyFont="1" applyBorder="1" applyAlignment="1" applyProtection="1">
      <alignment horizontal="left" vertical="center"/>
    </xf>
    <xf numFmtId="49" fontId="4" fillId="0" borderId="13" xfId="2" applyNumberFormat="1" applyFont="1" applyBorder="1" applyAlignment="1" applyProtection="1">
      <alignment horizontal="left" vertical="center"/>
    </xf>
    <xf numFmtId="49" fontId="4" fillId="0" borderId="14" xfId="2" applyNumberFormat="1" applyFont="1" applyBorder="1" applyAlignment="1" applyProtection="1">
      <alignment horizontal="left" vertical="center"/>
    </xf>
    <xf numFmtId="0" fontId="4" fillId="0" borderId="25" xfId="2" applyFont="1" applyBorder="1" applyAlignment="1" applyProtection="1">
      <alignment horizontal="left" vertical="center"/>
    </xf>
    <xf numFmtId="0" fontId="4" fillId="4" borderId="0" xfId="2" applyFont="1" applyFill="1" applyProtection="1">
      <alignment vertical="center"/>
    </xf>
    <xf numFmtId="0" fontId="20" fillId="0" borderId="19" xfId="0" applyFont="1" applyBorder="1" applyAlignment="1" applyProtection="1">
      <alignment horizontal="left" vertical="top" wrapText="1"/>
    </xf>
    <xf numFmtId="0" fontId="20" fillId="0" borderId="0" xfId="0" applyFont="1" applyAlignment="1" applyProtection="1">
      <alignment horizontal="left" vertical="top" wrapText="1"/>
    </xf>
    <xf numFmtId="180" fontId="4" fillId="0" borderId="19" xfId="0" applyNumberFormat="1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horizontal="left" vertical="center" wrapText="1" shrinkToFit="1"/>
    </xf>
    <xf numFmtId="0" fontId="20" fillId="0" borderId="3" xfId="0" applyFont="1" applyBorder="1" applyAlignment="1" applyProtection="1">
      <alignment horizontal="left" vertical="center" wrapText="1" shrinkToFit="1"/>
    </xf>
    <xf numFmtId="0" fontId="20" fillId="0" borderId="4" xfId="0" applyFont="1" applyBorder="1" applyAlignment="1" applyProtection="1">
      <alignment horizontal="left" vertical="center" wrapText="1" shrinkToFit="1"/>
    </xf>
    <xf numFmtId="0" fontId="19" fillId="0" borderId="24" xfId="2" applyFont="1" applyBorder="1" applyAlignment="1" applyProtection="1">
      <alignment horizontal="left" vertical="center" wrapText="1" shrinkToFit="1"/>
    </xf>
    <xf numFmtId="0" fontId="19" fillId="0" borderId="3" xfId="2" applyFont="1" applyBorder="1" applyAlignment="1" applyProtection="1">
      <alignment horizontal="left" vertical="center" wrapText="1" shrinkToFit="1"/>
    </xf>
    <xf numFmtId="0" fontId="19" fillId="0" borderId="4" xfId="2" applyFont="1" applyBorder="1" applyAlignment="1" applyProtection="1">
      <alignment horizontal="left" vertical="center" wrapText="1" shrinkToFit="1"/>
    </xf>
    <xf numFmtId="180" fontId="4" fillId="0" borderId="41" xfId="0" applyNumberFormat="1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horizontal="left" vertical="center" wrapText="1" shrinkToFit="1"/>
    </xf>
    <xf numFmtId="0" fontId="20" fillId="0" borderId="6" xfId="0" applyFont="1" applyBorder="1" applyAlignment="1" applyProtection="1">
      <alignment horizontal="left" vertical="center" wrapText="1" shrinkToFit="1"/>
    </xf>
    <xf numFmtId="0" fontId="20" fillId="0" borderId="7" xfId="0" applyFont="1" applyBorder="1" applyAlignment="1" applyProtection="1">
      <alignment horizontal="left" vertical="center" wrapText="1" shrinkToFit="1"/>
    </xf>
    <xf numFmtId="0" fontId="19" fillId="0" borderId="12" xfId="2" applyFont="1" applyBorder="1" applyAlignment="1" applyProtection="1">
      <alignment horizontal="left" vertical="center" wrapText="1" shrinkToFit="1"/>
    </xf>
    <xf numFmtId="0" fontId="19" fillId="0" borderId="6" xfId="2" applyFont="1" applyBorder="1" applyAlignment="1" applyProtection="1">
      <alignment horizontal="left" vertical="center" wrapText="1" shrinkToFit="1"/>
    </xf>
    <xf numFmtId="0" fontId="19" fillId="0" borderId="7" xfId="2" applyFont="1" applyBorder="1" applyAlignment="1" applyProtection="1">
      <alignment horizontal="left" vertical="center" wrapText="1" shrinkToFit="1"/>
    </xf>
    <xf numFmtId="0" fontId="20" fillId="0" borderId="17" xfId="0" applyFont="1" applyBorder="1" applyAlignment="1" applyProtection="1">
      <alignment horizontal="left" vertical="top" wrapText="1"/>
    </xf>
    <xf numFmtId="0" fontId="20" fillId="0" borderId="13" xfId="0" applyFont="1" applyBorder="1" applyAlignment="1" applyProtection="1">
      <alignment horizontal="left" vertical="top" wrapText="1"/>
    </xf>
    <xf numFmtId="180" fontId="4" fillId="0" borderId="45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horizontal="left" vertical="center" wrapText="1" shrinkToFit="1"/>
    </xf>
    <xf numFmtId="0" fontId="20" fillId="0" borderId="9" xfId="0" applyFont="1" applyBorder="1" applyAlignment="1" applyProtection="1">
      <alignment horizontal="left" vertical="center" wrapText="1" shrinkToFit="1"/>
    </xf>
    <xf numFmtId="0" fontId="20" fillId="0" borderId="11" xfId="0" applyFont="1" applyBorder="1" applyAlignment="1" applyProtection="1">
      <alignment horizontal="left" vertical="center" wrapText="1" shrinkToFit="1"/>
    </xf>
    <xf numFmtId="0" fontId="19" fillId="0" borderId="45" xfId="2" applyFont="1" applyBorder="1" applyAlignment="1" applyProtection="1">
      <alignment horizontal="left" vertical="center" wrapText="1" shrinkToFit="1"/>
    </xf>
    <xf numFmtId="0" fontId="19" fillId="0" borderId="22" xfId="2" applyFont="1" applyBorder="1" applyAlignment="1" applyProtection="1">
      <alignment horizontal="left" vertical="center" wrapText="1" shrinkToFit="1"/>
    </xf>
    <xf numFmtId="0" fontId="19" fillId="0" borderId="8" xfId="2" applyFont="1" applyBorder="1" applyAlignment="1" applyProtection="1">
      <alignment horizontal="left" vertical="center" wrapText="1" shrinkToFit="1"/>
    </xf>
    <xf numFmtId="0" fontId="19" fillId="0" borderId="46" xfId="2" applyFont="1" applyBorder="1" applyAlignment="1" applyProtection="1">
      <alignment horizontal="left" vertical="center" wrapText="1" shrinkToFit="1"/>
    </xf>
    <xf numFmtId="180" fontId="4" fillId="0" borderId="51" xfId="0" applyNumberFormat="1" applyFont="1" applyBorder="1" applyAlignment="1" applyProtection="1">
      <alignment horizontal="center" vertical="center"/>
    </xf>
    <xf numFmtId="0" fontId="19" fillId="0" borderId="51" xfId="2" applyFont="1" applyBorder="1" applyAlignment="1" applyProtection="1">
      <alignment horizontal="left" vertical="center" wrapText="1" shrinkToFit="1"/>
    </xf>
    <xf numFmtId="0" fontId="19" fillId="0" borderId="36" xfId="2" applyFont="1" applyBorder="1" applyAlignment="1" applyProtection="1">
      <alignment horizontal="left" vertical="center" wrapText="1" shrinkToFit="1"/>
    </xf>
    <xf numFmtId="0" fontId="19" fillId="0" borderId="64" xfId="2" applyFont="1" applyBorder="1" applyAlignment="1" applyProtection="1">
      <alignment horizontal="left" vertical="center" wrapText="1" shrinkToFit="1"/>
    </xf>
    <xf numFmtId="0" fontId="19" fillId="0" borderId="52" xfId="2" applyFont="1" applyBorder="1" applyAlignment="1" applyProtection="1">
      <alignment horizontal="left" vertical="center" wrapText="1" shrinkToFit="1"/>
    </xf>
    <xf numFmtId="0" fontId="19" fillId="0" borderId="41" xfId="2" applyFont="1" applyBorder="1" applyAlignment="1" applyProtection="1">
      <alignment horizontal="left" vertical="center" wrapText="1" shrinkToFit="1"/>
    </xf>
    <xf numFmtId="0" fontId="19" fillId="0" borderId="23" xfId="2" applyFont="1" applyBorder="1" applyAlignment="1" applyProtection="1">
      <alignment horizontal="left" vertical="center" wrapText="1" shrinkToFit="1"/>
    </xf>
    <xf numFmtId="0" fontId="19" fillId="0" borderId="5" xfId="2" applyFont="1" applyBorder="1" applyAlignment="1" applyProtection="1">
      <alignment horizontal="left" vertical="center" wrapText="1" shrinkToFit="1"/>
    </xf>
    <xf numFmtId="0" fontId="19" fillId="0" borderId="40" xfId="2" applyFont="1" applyBorder="1" applyAlignment="1" applyProtection="1">
      <alignment horizontal="left" vertical="center" wrapText="1" shrinkToFit="1"/>
    </xf>
    <xf numFmtId="0" fontId="20" fillId="0" borderId="15" xfId="0" applyFont="1" applyBorder="1" applyAlignment="1" applyProtection="1">
      <alignment horizontal="left" vertical="top" wrapText="1"/>
    </xf>
    <xf numFmtId="0" fontId="20" fillId="0" borderId="16" xfId="0" applyFont="1" applyBorder="1" applyAlignment="1" applyProtection="1">
      <alignment horizontal="left" vertical="top" wrapText="1"/>
    </xf>
    <xf numFmtId="0" fontId="19" fillId="0" borderId="50" xfId="2" applyFont="1" applyBorder="1" applyAlignment="1" applyProtection="1">
      <alignment horizontal="left" vertical="center" wrapText="1" shrinkToFit="1"/>
    </xf>
    <xf numFmtId="0" fontId="19" fillId="0" borderId="44" xfId="2" applyFont="1" applyBorder="1" applyAlignment="1" applyProtection="1">
      <alignment horizontal="left" vertical="center" wrapText="1" shrinkToFit="1"/>
    </xf>
    <xf numFmtId="0" fontId="19" fillId="0" borderId="65" xfId="2" applyFont="1" applyBorder="1" applyAlignment="1" applyProtection="1">
      <alignment horizontal="left" vertical="center" wrapText="1" shrinkToFit="1"/>
    </xf>
    <xf numFmtId="0" fontId="19" fillId="0" borderId="53" xfId="2" applyFont="1" applyBorder="1" applyAlignment="1" applyProtection="1">
      <alignment horizontal="left" vertical="center" wrapText="1" shrinkToFit="1"/>
    </xf>
    <xf numFmtId="0" fontId="20" fillId="0" borderId="48" xfId="0" applyFont="1" applyBorder="1" applyAlignment="1" applyProtection="1">
      <alignment horizontal="left" vertical="top" wrapText="1"/>
    </xf>
    <xf numFmtId="0" fontId="19" fillId="0" borderId="47" xfId="2" applyFont="1" applyBorder="1" applyAlignment="1" applyProtection="1">
      <alignment horizontal="left" vertical="center" wrapText="1" shrinkToFit="1"/>
    </xf>
    <xf numFmtId="0" fontId="20" fillId="0" borderId="25" xfId="0" applyFont="1" applyBorder="1" applyAlignment="1" applyProtection="1">
      <alignment horizontal="left" vertical="top" wrapText="1"/>
    </xf>
    <xf numFmtId="0" fontId="20" fillId="0" borderId="20" xfId="0" applyFont="1" applyBorder="1" applyAlignment="1" applyProtection="1">
      <alignment horizontal="left" vertical="top" wrapText="1"/>
    </xf>
    <xf numFmtId="0" fontId="19" fillId="0" borderId="34" xfId="2" applyFont="1" applyBorder="1" applyAlignment="1" applyProtection="1">
      <alignment horizontal="left" vertical="center" wrapText="1" shrinkToFit="1"/>
    </xf>
    <xf numFmtId="0" fontId="19" fillId="0" borderId="10" xfId="2" applyFont="1" applyBorder="1" applyAlignment="1" applyProtection="1">
      <alignment horizontal="left" vertical="center" wrapText="1" shrinkToFit="1"/>
    </xf>
    <xf numFmtId="180" fontId="4" fillId="0" borderId="56" xfId="0" applyNumberFormat="1" applyFont="1" applyBorder="1" applyAlignment="1" applyProtection="1">
      <alignment horizontal="center" vertical="center"/>
    </xf>
    <xf numFmtId="0" fontId="19" fillId="0" borderId="42" xfId="2" applyFont="1" applyBorder="1" applyAlignment="1" applyProtection="1">
      <alignment horizontal="left" vertical="center" wrapText="1" shrinkToFit="1"/>
    </xf>
    <xf numFmtId="0" fontId="19" fillId="0" borderId="39" xfId="2" applyFont="1" applyBorder="1" applyAlignment="1" applyProtection="1">
      <alignment horizontal="left" vertical="center" wrapText="1" shrinkToFit="1"/>
    </xf>
    <xf numFmtId="0" fontId="19" fillId="0" borderId="37" xfId="2" applyFont="1" applyBorder="1" applyAlignment="1" applyProtection="1">
      <alignment horizontal="left" vertical="center" wrapText="1" shrinkToFit="1"/>
    </xf>
    <xf numFmtId="0" fontId="19" fillId="0" borderId="33" xfId="2" applyFont="1" applyBorder="1" applyAlignment="1" applyProtection="1">
      <alignment horizontal="left" vertical="center" wrapText="1" shrinkToFit="1"/>
    </xf>
    <xf numFmtId="0" fontId="19" fillId="0" borderId="38" xfId="2" applyFont="1" applyBorder="1" applyAlignment="1" applyProtection="1">
      <alignment horizontal="left" vertical="center" wrapText="1" shrinkToFit="1"/>
    </xf>
    <xf numFmtId="180" fontId="4" fillId="0" borderId="59" xfId="0" applyNumberFormat="1" applyFont="1" applyBorder="1" applyAlignment="1" applyProtection="1">
      <alignment horizontal="center" vertical="center"/>
    </xf>
    <xf numFmtId="0" fontId="20" fillId="0" borderId="62" xfId="0" applyFont="1" applyBorder="1" applyAlignment="1" applyProtection="1">
      <alignment horizontal="left" vertical="center" wrapText="1" shrinkToFit="1"/>
    </xf>
    <xf numFmtId="0" fontId="20" fillId="0" borderId="1" xfId="0" applyFont="1" applyBorder="1" applyAlignment="1" applyProtection="1">
      <alignment horizontal="left" vertical="center" wrapText="1" shrinkToFit="1"/>
    </xf>
    <xf numFmtId="0" fontId="20" fillId="0" borderId="2" xfId="0" applyFont="1" applyBorder="1" applyAlignment="1" applyProtection="1">
      <alignment horizontal="left" vertical="center" wrapText="1" shrinkToFit="1"/>
    </xf>
    <xf numFmtId="0" fontId="19" fillId="0" borderId="56" xfId="2" applyFont="1" applyBorder="1" applyAlignment="1" applyProtection="1">
      <alignment horizontal="left" vertical="center" wrapText="1"/>
    </xf>
    <xf numFmtId="0" fontId="19" fillId="0" borderId="54" xfId="2" applyFont="1" applyBorder="1" applyAlignment="1" applyProtection="1">
      <alignment horizontal="left" vertical="center" wrapText="1"/>
    </xf>
    <xf numFmtId="0" fontId="19" fillId="0" borderId="66" xfId="2" applyFont="1" applyBorder="1" applyAlignment="1" applyProtection="1">
      <alignment horizontal="left" vertical="center" wrapText="1"/>
    </xf>
    <xf numFmtId="0" fontId="19" fillId="0" borderId="55" xfId="2" applyFont="1" applyBorder="1" applyAlignment="1" applyProtection="1">
      <alignment horizontal="left" vertical="center" wrapText="1"/>
    </xf>
    <xf numFmtId="0" fontId="20" fillId="0" borderId="39" xfId="0" applyFont="1" applyBorder="1" applyAlignment="1" applyProtection="1">
      <alignment horizontal="left" vertical="top" wrapText="1"/>
    </xf>
    <xf numFmtId="0" fontId="20" fillId="0" borderId="33" xfId="0" applyFont="1" applyBorder="1" applyAlignment="1" applyProtection="1">
      <alignment horizontal="left" vertical="top" wrapText="1"/>
    </xf>
    <xf numFmtId="0" fontId="20" fillId="0" borderId="41" xfId="0" applyFont="1" applyBorder="1" applyAlignment="1" applyProtection="1">
      <alignment horizontal="left" vertical="top" wrapText="1"/>
    </xf>
    <xf numFmtId="0" fontId="20" fillId="0" borderId="5" xfId="0" applyFont="1" applyBorder="1" applyAlignment="1" applyProtection="1">
      <alignment horizontal="left" vertical="top" wrapText="1"/>
    </xf>
    <xf numFmtId="0" fontId="19" fillId="0" borderId="41" xfId="2" applyFont="1" applyBorder="1" applyAlignment="1" applyProtection="1">
      <alignment horizontal="left" vertical="center" wrapText="1"/>
    </xf>
    <xf numFmtId="0" fontId="19" fillId="0" borderId="23" xfId="2" applyFont="1" applyBorder="1" applyAlignment="1" applyProtection="1">
      <alignment horizontal="left" vertical="center" wrapText="1"/>
    </xf>
    <xf numFmtId="0" fontId="19" fillId="0" borderId="5" xfId="2" applyFont="1" applyBorder="1" applyAlignment="1" applyProtection="1">
      <alignment horizontal="left" vertical="center" wrapText="1"/>
    </xf>
    <xf numFmtId="0" fontId="19" fillId="0" borderId="40" xfId="2" applyFont="1" applyBorder="1" applyAlignment="1" applyProtection="1">
      <alignment horizontal="left" vertical="center" wrapText="1"/>
    </xf>
    <xf numFmtId="0" fontId="20" fillId="0" borderId="45" xfId="0" applyFont="1" applyBorder="1" applyAlignment="1" applyProtection="1">
      <alignment horizontal="left" vertical="top" wrapText="1"/>
    </xf>
    <xf numFmtId="0" fontId="20" fillId="0" borderId="8" xfId="0" applyFont="1" applyBorder="1" applyAlignment="1" applyProtection="1">
      <alignment horizontal="left" vertical="top" wrapText="1"/>
    </xf>
    <xf numFmtId="0" fontId="20" fillId="0" borderId="0" xfId="0" applyFont="1" applyAlignment="1" applyProtection="1">
      <alignment horizontal="center" vertical="center"/>
    </xf>
    <xf numFmtId="0" fontId="20" fillId="0" borderId="0" xfId="0" applyFont="1" applyAlignment="1" applyProtection="1">
      <alignment horizontal="left" vertical="center"/>
    </xf>
    <xf numFmtId="0" fontId="20" fillId="0" borderId="16" xfId="0" applyFont="1" applyBorder="1" applyAlignment="1" applyProtection="1">
      <alignment horizontal="left" vertical="center"/>
    </xf>
    <xf numFmtId="49" fontId="19" fillId="0" borderId="0" xfId="2" applyNumberFormat="1" applyFont="1" applyAlignment="1" applyProtection="1">
      <alignment horizontal="left" vertical="top"/>
    </xf>
    <xf numFmtId="0" fontId="19" fillId="0" borderId="0" xfId="2" applyFont="1" applyAlignment="1" applyProtection="1">
      <alignment horizontal="left" vertical="top"/>
    </xf>
    <xf numFmtId="0" fontId="4" fillId="0" borderId="57" xfId="2" applyFont="1" applyBorder="1" applyProtection="1">
      <alignment vertical="center"/>
    </xf>
    <xf numFmtId="0" fontId="20" fillId="0" borderId="2" xfId="0" applyFont="1" applyBorder="1" applyProtection="1">
      <alignment vertical="center"/>
    </xf>
    <xf numFmtId="0" fontId="20" fillId="0" borderId="25" xfId="0" applyFont="1" applyBorder="1" applyProtection="1">
      <alignment vertical="center"/>
    </xf>
    <xf numFmtId="0" fontId="20" fillId="0" borderId="25" xfId="0" applyFont="1" applyBorder="1" applyAlignment="1" applyProtection="1">
      <alignment horizontal="center" vertical="center" wrapText="1"/>
    </xf>
    <xf numFmtId="49" fontId="4" fillId="0" borderId="20" xfId="2" applyNumberFormat="1" applyFont="1" applyBorder="1" applyAlignment="1" applyProtection="1">
      <alignment horizontal="left" vertical="center"/>
    </xf>
    <xf numFmtId="49" fontId="4" fillId="0" borderId="1" xfId="2" applyNumberFormat="1" applyFont="1" applyBorder="1" applyAlignment="1" applyProtection="1">
      <alignment horizontal="left" vertical="center"/>
    </xf>
    <xf numFmtId="49" fontId="4" fillId="0" borderId="2" xfId="2" applyNumberFormat="1" applyFont="1" applyBorder="1" applyAlignment="1" applyProtection="1">
      <alignment horizontal="left" vertical="center"/>
    </xf>
    <xf numFmtId="0" fontId="4" fillId="0" borderId="25" xfId="2" applyFont="1" applyBorder="1" applyProtection="1">
      <alignment vertical="center"/>
    </xf>
    <xf numFmtId="180" fontId="4" fillId="0" borderId="32" xfId="0" applyNumberFormat="1" applyFont="1" applyBorder="1" applyAlignment="1" applyProtection="1">
      <alignment horizontal="center" vertical="center"/>
    </xf>
    <xf numFmtId="0" fontId="20" fillId="0" borderId="33" xfId="0" applyFont="1" applyBorder="1" applyAlignment="1" applyProtection="1">
      <alignment vertical="center" wrapText="1"/>
    </xf>
    <xf numFmtId="0" fontId="20" fillId="0" borderId="3" xfId="0" applyFont="1" applyBorder="1" applyAlignment="1" applyProtection="1">
      <alignment vertical="center" wrapText="1"/>
    </xf>
    <xf numFmtId="0" fontId="20" fillId="0" borderId="4" xfId="0" applyFont="1" applyBorder="1" applyAlignment="1" applyProtection="1">
      <alignment vertical="center" wrapText="1"/>
    </xf>
    <xf numFmtId="0" fontId="4" fillId="0" borderId="57" xfId="0" applyFont="1" applyBorder="1" applyProtection="1">
      <alignment vertical="center"/>
    </xf>
    <xf numFmtId="180" fontId="4" fillId="0" borderId="34" xfId="0" applyNumberFormat="1" applyFont="1" applyBorder="1" applyAlignment="1" applyProtection="1">
      <alignment horizontal="center" vertical="center"/>
    </xf>
    <xf numFmtId="0" fontId="20" fillId="0" borderId="5" xfId="0" applyFont="1" applyBorder="1" applyAlignment="1" applyProtection="1">
      <alignment vertical="center" wrapText="1"/>
    </xf>
    <xf numFmtId="0" fontId="20" fillId="0" borderId="6" xfId="0" applyFont="1" applyBorder="1" applyAlignment="1" applyProtection="1">
      <alignment vertical="center" wrapText="1"/>
    </xf>
    <xf numFmtId="0" fontId="20" fillId="0" borderId="7" xfId="0" applyFont="1" applyBorder="1" applyAlignment="1" applyProtection="1">
      <alignment vertical="center" wrapText="1"/>
    </xf>
    <xf numFmtId="183" fontId="4" fillId="0" borderId="0" xfId="2" applyNumberFormat="1" applyFont="1" applyProtection="1">
      <alignment vertical="center"/>
    </xf>
    <xf numFmtId="180" fontId="4" fillId="0" borderId="43" xfId="0" applyNumberFormat="1" applyFont="1" applyBorder="1" applyAlignment="1" applyProtection="1">
      <alignment horizontal="center" vertical="center"/>
    </xf>
    <xf numFmtId="0" fontId="20" fillId="0" borderId="8" xfId="0" applyFont="1" applyBorder="1" applyAlignment="1" applyProtection="1">
      <alignment vertical="center" wrapText="1"/>
    </xf>
    <xf numFmtId="0" fontId="20" fillId="0" borderId="9" xfId="0" applyFont="1" applyBorder="1" applyAlignment="1" applyProtection="1">
      <alignment vertical="center" wrapText="1"/>
    </xf>
    <xf numFmtId="0" fontId="20" fillId="0" borderId="11" xfId="0" applyFont="1" applyBorder="1" applyAlignment="1" applyProtection="1">
      <alignment vertical="center" wrapText="1"/>
    </xf>
    <xf numFmtId="0" fontId="7" fillId="0" borderId="0" xfId="1" applyNumberFormat="1" applyFont="1" applyAlignment="1" applyProtection="1">
      <alignment horizontal="right" vertical="top"/>
    </xf>
    <xf numFmtId="0" fontId="4" fillId="0" borderId="0" xfId="6" applyNumberFormat="1" applyFont="1" applyProtection="1">
      <alignment vertical="center"/>
    </xf>
    <xf numFmtId="0" fontId="4" fillId="0" borderId="0" xfId="1" applyNumberFormat="1" applyFont="1" applyProtection="1">
      <alignment vertical="center"/>
    </xf>
    <xf numFmtId="0" fontId="4" fillId="0" borderId="0" xfId="1" applyNumberFormat="1" applyFont="1" applyAlignment="1" applyProtection="1">
      <alignment horizontal="left" vertical="center"/>
    </xf>
    <xf numFmtId="0" fontId="4" fillId="0" borderId="21" xfId="2" applyNumberFormat="1" applyFont="1" applyBorder="1" applyAlignment="1" applyProtection="1">
      <alignment horizontal="left" vertical="center"/>
    </xf>
  </cellXfs>
  <cellStyles count="18">
    <cellStyle name="ハイパーリンク 2" xfId="15" xr:uid="{00000000-0005-0000-0000-000001000000}"/>
    <cellStyle name="桁区切り 2" xfId="4" xr:uid="{00000000-0005-0000-0000-000002000000}"/>
    <cellStyle name="桁区切り 2 2" xfId="13" xr:uid="{00000000-0005-0000-0000-000003000000}"/>
    <cellStyle name="桁区切り 3" xfId="7" xr:uid="{00000000-0005-0000-0000-000004000000}"/>
    <cellStyle name="桁区切り 4" xfId="16" xr:uid="{00000000-0005-0000-0000-000005000000}"/>
    <cellStyle name="桁区切り 5" xfId="17" xr:uid="{00000000-0005-0000-0000-000006000000}"/>
    <cellStyle name="通貨 2" xfId="9" xr:uid="{00000000-0005-0000-0000-000007000000}"/>
    <cellStyle name="標準" xfId="0" builtinId="0"/>
    <cellStyle name="標準 2" xfId="10" xr:uid="{00000000-0005-0000-0000-000009000000}"/>
    <cellStyle name="標準 3 3" xfId="3" xr:uid="{00000000-0005-0000-0000-00000A000000}"/>
    <cellStyle name="標準 4" xfId="8" xr:uid="{00000000-0005-0000-0000-00000B000000}"/>
    <cellStyle name="標準 5" xfId="2" xr:uid="{00000000-0005-0000-0000-00000C000000}"/>
    <cellStyle name="標準 5 2" xfId="1" xr:uid="{00000000-0005-0000-0000-00000D000000}"/>
    <cellStyle name="標準 5 2 2" xfId="6" xr:uid="{00000000-0005-0000-0000-00000E000000}"/>
    <cellStyle name="標準 5 2 2 2" xfId="12" xr:uid="{00000000-0005-0000-0000-00000F000000}"/>
    <cellStyle name="標準 5 2 2 3" xfId="11" xr:uid="{00000000-0005-0000-0000-000010000000}"/>
    <cellStyle name="標準 8" xfId="14" xr:uid="{00000000-0005-0000-0000-000011000000}"/>
    <cellStyle name="標準 9" xfId="5" xr:uid="{00000000-0005-0000-0000-000012000000}"/>
  </cellStyles>
  <dxfs count="313"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  <dxf>
      <fill>
        <patternFill>
          <fgColor indexed="64"/>
          <bgColor rgb="FFFFCCFF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ECFF"/>
      <rgbColor rgb="00C6E0B4"/>
      <rgbColor rgb="00FFFF99"/>
      <rgbColor rgb="0099CCFF"/>
      <rgbColor rgb="00FF99CC"/>
      <rgbColor rgb="00CC99FF"/>
      <rgbColor rgb="00FFE699"/>
      <rgbColor rgb="000070C0"/>
      <rgbColor rgb="0033CCCC"/>
      <rgbColor rgb="0099CC00"/>
      <rgbColor rgb="00FFCC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DFC"/>
      <color rgb="FFA6A6A6"/>
      <color rgb="FFFFE1FF"/>
      <color rgb="FFE2EFDA"/>
      <color rgb="FFFF0000"/>
      <color rgb="FFEEAAFC"/>
      <color rgb="FFFFE699"/>
      <color rgb="FFC6E0B4"/>
      <color rgb="FF0070C0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calcChain" Target="calcChain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_rels/sheet2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01">
    <outlinePr summaryBelow="0"/>
    <pageSetUpPr fitToPage="1"/>
  </sheetPr>
  <dimension ref="A1:AB343"/>
  <sheetViews>
    <sheetView showGridLines="0" tabSelected="1" topLeftCell="B1" zoomScaleNormal="100" workbookViewId="0">
      <selection activeCell="B1" sqref="B1"/>
    </sheetView>
  </sheetViews>
  <sheetFormatPr defaultColWidth="9" defaultRowHeight="13.5" x14ac:dyDescent="0.15"/>
  <cols>
    <col min="1" max="1" width="8.5" style="382" hidden="1" customWidth="1"/>
    <col min="2" max="3" width="1.625" style="65" customWidth="1"/>
    <col min="4" max="4" width="6.75" style="65" customWidth="1"/>
    <col min="5" max="5" width="6.625" style="65" customWidth="1"/>
    <col min="6" max="6" width="5.25" style="65" customWidth="1"/>
    <col min="7" max="7" width="3.375" style="65" customWidth="1"/>
    <col min="8" max="8" width="7.125" style="65" customWidth="1"/>
    <col min="9" max="9" width="1.625" style="65" customWidth="1"/>
    <col min="10" max="10" width="12.625" style="65" customWidth="1"/>
    <col min="11" max="12" width="6.875" style="65" customWidth="1"/>
    <col min="13" max="13" width="6.625" style="65" customWidth="1"/>
    <col min="14" max="14" width="7.125" style="65" customWidth="1"/>
    <col min="15" max="15" width="10.875" style="65" customWidth="1"/>
    <col min="16" max="16" width="9.75" style="65" customWidth="1"/>
    <col min="17" max="17" width="3.375" style="65" customWidth="1"/>
    <col min="18" max="25" width="6.625" style="65" customWidth="1"/>
    <col min="26" max="26" width="2.625" style="65" customWidth="1"/>
    <col min="27" max="27" width="3.625" style="65" customWidth="1"/>
    <col min="28" max="28" width="11.5" style="65" hidden="1" customWidth="1"/>
    <col min="29" max="16384" width="9" style="65"/>
  </cols>
  <sheetData>
    <row r="1" spans="1:27" ht="30" customHeight="1" x14ac:dyDescent="0.15">
      <c r="A1" s="388" t="s">
        <v>352</v>
      </c>
      <c r="B1" s="63"/>
      <c r="C1" s="64" t="s">
        <v>63</v>
      </c>
      <c r="D1" s="64"/>
      <c r="W1" s="387" t="s">
        <v>362</v>
      </c>
      <c r="X1" s="66"/>
      <c r="Y1" s="66"/>
      <c r="Z1" s="66"/>
      <c r="AA1" s="67"/>
    </row>
    <row r="2" spans="1:27" ht="15" hidden="1" customHeight="1" x14ac:dyDescent="0.15">
      <c r="A2" s="388" t="s">
        <v>353</v>
      </c>
      <c r="B2" s="63"/>
      <c r="C2" s="68"/>
      <c r="D2" s="68"/>
      <c r="E2" s="68"/>
      <c r="F2" s="68"/>
      <c r="G2" s="68"/>
      <c r="H2" s="68"/>
      <c r="AA2" s="67"/>
    </row>
    <row r="3" spans="1:27" ht="30" customHeight="1" x14ac:dyDescent="0.15">
      <c r="A3" s="389" t="s">
        <v>363</v>
      </c>
      <c r="B3" s="69"/>
      <c r="C3" s="70" t="s">
        <v>364</v>
      </c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67"/>
    </row>
    <row r="4" spans="1:27" ht="5.25" customHeight="1" x14ac:dyDescent="0.15">
      <c r="A4" s="69"/>
      <c r="B4" s="69"/>
      <c r="C4" s="71"/>
      <c r="D4" s="72"/>
      <c r="E4" s="72"/>
      <c r="F4" s="72"/>
      <c r="G4" s="72"/>
      <c r="H4" s="72"/>
      <c r="I4" s="72"/>
      <c r="J4" s="72"/>
      <c r="K4" s="72"/>
      <c r="L4" s="72"/>
      <c r="M4" s="72"/>
      <c r="N4" s="72"/>
      <c r="O4" s="72"/>
      <c r="P4" s="72"/>
      <c r="Q4" s="72"/>
      <c r="R4" s="72"/>
      <c r="S4" s="72"/>
      <c r="T4" s="72"/>
      <c r="U4" s="72"/>
      <c r="V4" s="72"/>
      <c r="W4" s="72"/>
      <c r="X4" s="72"/>
      <c r="Y4" s="72"/>
      <c r="Z4" s="73"/>
    </row>
    <row r="5" spans="1:27" ht="15" customHeight="1" x14ac:dyDescent="0.15">
      <c r="A5" s="69"/>
      <c r="B5" s="74"/>
      <c r="C5" s="75" t="s">
        <v>359</v>
      </c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76"/>
      <c r="S5" s="76"/>
      <c r="T5" s="76"/>
      <c r="U5" s="76"/>
      <c r="V5" s="76"/>
      <c r="W5" s="76"/>
      <c r="X5" s="76"/>
      <c r="Y5" s="76"/>
      <c r="Z5" s="77"/>
    </row>
    <row r="6" spans="1:27" ht="15" customHeight="1" x14ac:dyDescent="0.15">
      <c r="A6" s="69"/>
      <c r="B6" s="69"/>
      <c r="C6" s="75" t="s">
        <v>55</v>
      </c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6"/>
      <c r="X6" s="76"/>
      <c r="Y6" s="76"/>
      <c r="Z6" s="77"/>
    </row>
    <row r="7" spans="1:27" ht="15" customHeight="1" x14ac:dyDescent="0.15">
      <c r="A7" s="69"/>
      <c r="B7" s="69"/>
      <c r="C7" s="75" t="s">
        <v>56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7"/>
    </row>
    <row r="8" spans="1:27" s="79" customFormat="1" ht="15" hidden="1" customHeight="1" x14ac:dyDescent="0.15">
      <c r="A8" s="78"/>
      <c r="B8" s="78"/>
      <c r="C8" s="75"/>
      <c r="D8" s="76"/>
      <c r="E8" s="76"/>
      <c r="F8" s="76"/>
      <c r="G8" s="76"/>
      <c r="H8" s="76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7"/>
    </row>
    <row r="9" spans="1:27" ht="5.25" customHeight="1" x14ac:dyDescent="0.15">
      <c r="A9" s="69"/>
      <c r="B9" s="69"/>
      <c r="C9" s="80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2"/>
    </row>
    <row r="10" spans="1:27" ht="30" customHeight="1" x14ac:dyDescent="0.15">
      <c r="A10" s="69"/>
      <c r="B10" s="69"/>
      <c r="C10" s="83" t="s">
        <v>54</v>
      </c>
    </row>
    <row r="11" spans="1:27" ht="15.75" hidden="1" customHeight="1" x14ac:dyDescent="0.15">
      <c r="A11" s="84"/>
      <c r="B11" s="69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</row>
    <row r="12" spans="1:27" ht="15.75" hidden="1" customHeight="1" x14ac:dyDescent="0.15">
      <c r="A12" s="84"/>
      <c r="B12" s="69"/>
    </row>
    <row r="13" spans="1:27" ht="20.100000000000001" customHeight="1" x14ac:dyDescent="0.15">
      <c r="A13" s="84"/>
      <c r="B13" s="69"/>
      <c r="C13" s="85" t="s">
        <v>57</v>
      </c>
      <c r="D13" s="86"/>
      <c r="E13" s="86"/>
      <c r="F13" s="86"/>
      <c r="G13" s="86"/>
      <c r="H13" s="87"/>
    </row>
    <row r="14" spans="1:27" ht="20.100000000000001" customHeight="1" x14ac:dyDescent="0.15">
      <c r="A14" s="84"/>
      <c r="B14" s="69"/>
      <c r="C14" s="88"/>
      <c r="D14" s="89"/>
      <c r="E14" s="89"/>
      <c r="F14" s="89"/>
      <c r="G14" s="89"/>
      <c r="H14" s="89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1"/>
    </row>
    <row r="15" spans="1:27" ht="15.75" hidden="1" customHeight="1" x14ac:dyDescent="0.15">
      <c r="A15" s="84"/>
      <c r="B15" s="69"/>
      <c r="C15" s="92"/>
      <c r="D15" s="93"/>
      <c r="E15" s="94"/>
      <c r="F15" s="94"/>
      <c r="G15" s="94"/>
      <c r="H15" s="94"/>
      <c r="I15" s="95"/>
      <c r="J15" s="96"/>
      <c r="K15" s="96"/>
      <c r="L15" s="96"/>
      <c r="M15" s="96"/>
      <c r="N15" s="96"/>
      <c r="O15" s="96"/>
      <c r="P15" s="96"/>
      <c r="Q15" s="96"/>
      <c r="R15" s="96"/>
      <c r="S15" s="96"/>
      <c r="T15" s="96"/>
      <c r="U15" s="96"/>
      <c r="V15" s="96"/>
      <c r="W15" s="96"/>
      <c r="X15" s="96"/>
      <c r="Y15" s="96"/>
      <c r="Z15" s="97"/>
    </row>
    <row r="16" spans="1:27" ht="15.75" hidden="1" customHeight="1" x14ac:dyDescent="0.15">
      <c r="A16" s="84"/>
      <c r="B16" s="69"/>
      <c r="C16" s="92"/>
      <c r="D16" s="93"/>
      <c r="E16" s="98"/>
      <c r="F16" s="98"/>
      <c r="G16" s="98"/>
      <c r="H16" s="98"/>
      <c r="I16" s="95"/>
      <c r="J16" s="99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7"/>
    </row>
    <row r="17" spans="1:26" ht="15.75" hidden="1" customHeight="1" x14ac:dyDescent="0.15">
      <c r="A17" s="84"/>
      <c r="B17" s="69"/>
      <c r="C17" s="92"/>
      <c r="D17" s="93"/>
      <c r="E17" s="98"/>
      <c r="F17" s="98"/>
      <c r="G17" s="98"/>
      <c r="H17" s="98"/>
      <c r="I17" s="95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7"/>
    </row>
    <row r="18" spans="1:26" ht="15.75" hidden="1" customHeight="1" x14ac:dyDescent="0.15">
      <c r="A18" s="84"/>
      <c r="B18" s="69"/>
      <c r="C18" s="92"/>
      <c r="D18" s="93"/>
      <c r="E18" s="98"/>
      <c r="F18" s="98"/>
      <c r="G18" s="98"/>
      <c r="H18" s="98"/>
      <c r="I18" s="95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7"/>
    </row>
    <row r="19" spans="1:26" ht="15.75" hidden="1" customHeight="1" x14ac:dyDescent="0.15">
      <c r="A19" s="84"/>
      <c r="B19" s="69"/>
      <c r="C19" s="92"/>
      <c r="D19" s="93"/>
      <c r="E19" s="98"/>
      <c r="F19" s="98"/>
      <c r="G19" s="98"/>
      <c r="H19" s="98"/>
      <c r="I19" s="95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7"/>
    </row>
    <row r="20" spans="1:26" ht="20.100000000000001" customHeight="1" x14ac:dyDescent="0.15">
      <c r="A20" s="84">
        <f>IF(TRIM($I20)="", 1001, 0)</f>
        <v>1001</v>
      </c>
      <c r="B20" s="69"/>
      <c r="C20" s="92"/>
      <c r="D20" s="93">
        <v>1</v>
      </c>
      <c r="E20" s="65" t="s">
        <v>0</v>
      </c>
      <c r="I20" s="49"/>
      <c r="J20" s="50"/>
      <c r="K20" s="50"/>
      <c r="L20" s="50"/>
      <c r="M20" s="50"/>
      <c r="N20" s="98"/>
      <c r="O20" s="98"/>
      <c r="P20" s="98"/>
      <c r="Q20" s="98"/>
      <c r="R20" s="98"/>
      <c r="S20" s="98"/>
      <c r="T20" s="98"/>
      <c r="U20" s="98"/>
      <c r="V20" s="98"/>
      <c r="W20" s="98"/>
      <c r="X20" s="98"/>
      <c r="Y20" s="98"/>
      <c r="Z20" s="97"/>
    </row>
    <row r="21" spans="1:26" ht="20.100000000000001" customHeight="1" x14ac:dyDescent="0.15">
      <c r="A21" s="84"/>
      <c r="B21" s="69"/>
      <c r="C21" s="92"/>
      <c r="D21" s="93"/>
      <c r="E21" s="98"/>
      <c r="F21" s="98"/>
      <c r="G21" s="98"/>
      <c r="H21" s="98"/>
      <c r="I21" s="95"/>
      <c r="J21" s="100" t="s">
        <v>354</v>
      </c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97"/>
    </row>
    <row r="22" spans="1:26" ht="20.100000000000001" customHeight="1" x14ac:dyDescent="0.15">
      <c r="A22" s="84">
        <f>IF(AND(TRIM($I22)&lt;&gt;"", OR(ISERROR(FIND("@"&amp;LEFT($I22,3)&amp;"@", 都道府県3))=FALSE, ISERROR(FIND("@"&amp;LEFT($I22,4)&amp;"@",都道府県4))=FALSE))=FALSE, 1001, 0)</f>
        <v>1001</v>
      </c>
      <c r="B22" s="69"/>
      <c r="C22" s="92"/>
      <c r="D22" s="93">
        <v>2</v>
      </c>
      <c r="E22" s="65" t="s">
        <v>1</v>
      </c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97"/>
    </row>
    <row r="23" spans="1:26" ht="20.100000000000001" customHeight="1" x14ac:dyDescent="0.15">
      <c r="A23" s="84"/>
      <c r="B23" s="69"/>
      <c r="C23" s="92"/>
      <c r="D23" s="93"/>
      <c r="E23" s="98"/>
      <c r="F23" s="98"/>
      <c r="G23" s="98"/>
      <c r="H23" s="98"/>
      <c r="I23" s="101"/>
      <c r="J23" s="100" t="s">
        <v>15</v>
      </c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97"/>
    </row>
    <row r="24" spans="1:26" ht="20.100000000000001" customHeight="1" x14ac:dyDescent="0.15">
      <c r="A24" s="84">
        <f>IF(TRIM($I24)="", 1001, 0)</f>
        <v>1001</v>
      </c>
      <c r="B24" s="69"/>
      <c r="C24" s="92"/>
      <c r="D24" s="93">
        <v>3</v>
      </c>
      <c r="E24" s="65" t="s">
        <v>2</v>
      </c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97"/>
    </row>
    <row r="25" spans="1:26" ht="20.100000000000001" customHeight="1" x14ac:dyDescent="0.15">
      <c r="A25" s="84"/>
      <c r="B25" s="69"/>
      <c r="C25" s="102"/>
      <c r="D25" s="98"/>
      <c r="E25" s="98"/>
      <c r="F25" s="98"/>
      <c r="G25" s="98"/>
      <c r="H25" s="98"/>
      <c r="I25" s="95"/>
      <c r="J25" s="100" t="s">
        <v>350</v>
      </c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97"/>
    </row>
    <row r="26" spans="1:26" ht="20.100000000000001" customHeight="1" x14ac:dyDescent="0.15">
      <c r="A26" s="84">
        <f>IF(TRIM($I26)="", 1001, 0)</f>
        <v>1001</v>
      </c>
      <c r="B26" s="69"/>
      <c r="C26" s="92"/>
      <c r="D26" s="93">
        <v>4</v>
      </c>
      <c r="E26" s="65" t="s">
        <v>3</v>
      </c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97"/>
    </row>
    <row r="27" spans="1:26" ht="20.100000000000001" customHeight="1" x14ac:dyDescent="0.15">
      <c r="A27" s="84"/>
      <c r="B27" s="69"/>
      <c r="C27" s="102"/>
      <c r="D27" s="98"/>
      <c r="E27" s="98"/>
      <c r="F27" s="98"/>
      <c r="G27" s="98"/>
      <c r="H27" s="98"/>
      <c r="I27" s="95"/>
      <c r="J27" s="100" t="s">
        <v>342</v>
      </c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3"/>
    </row>
    <row r="28" spans="1:26" ht="20.100000000000001" customHeight="1" x14ac:dyDescent="0.15">
      <c r="A28" s="84">
        <f>IF(TRIM($I28)="", 1001, 0)</f>
        <v>1001</v>
      </c>
      <c r="B28" s="69"/>
      <c r="C28" s="92"/>
      <c r="D28" s="93">
        <v>5</v>
      </c>
      <c r="E28" s="65" t="s">
        <v>20</v>
      </c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97"/>
    </row>
    <row r="29" spans="1:26" ht="20.100000000000001" customHeight="1" x14ac:dyDescent="0.15">
      <c r="A29" s="84"/>
      <c r="B29" s="69"/>
      <c r="C29" s="102"/>
      <c r="D29" s="98"/>
      <c r="E29" s="98"/>
      <c r="F29" s="98"/>
      <c r="G29" s="98"/>
      <c r="H29" s="98"/>
      <c r="I29" s="95"/>
      <c r="J29" s="100" t="s">
        <v>16</v>
      </c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3"/>
    </row>
    <row r="30" spans="1:26" ht="20.100000000000001" customHeight="1" x14ac:dyDescent="0.15">
      <c r="A30" s="84">
        <f>IF(TRIM($I30)="", 1001, 0)</f>
        <v>1001</v>
      </c>
      <c r="B30" s="69"/>
      <c r="C30" s="92"/>
      <c r="D30" s="93">
        <v>6</v>
      </c>
      <c r="E30" s="65" t="s">
        <v>4</v>
      </c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97"/>
    </row>
    <row r="31" spans="1:26" ht="20.100000000000001" customHeight="1" x14ac:dyDescent="0.15">
      <c r="A31" s="84"/>
      <c r="B31" s="69"/>
      <c r="C31" s="102"/>
      <c r="D31" s="98"/>
      <c r="E31" s="98"/>
      <c r="F31" s="98"/>
      <c r="G31" s="98"/>
      <c r="H31" s="98"/>
      <c r="I31" s="95"/>
      <c r="J31" s="100" t="s">
        <v>11</v>
      </c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3"/>
    </row>
    <row r="32" spans="1:26" ht="20.100000000000001" customHeight="1" x14ac:dyDescent="0.15">
      <c r="A32" s="84">
        <f>IF(TRIM($I32)="", 1001, 0)</f>
        <v>1001</v>
      </c>
      <c r="B32" s="69"/>
      <c r="C32" s="92"/>
      <c r="D32" s="93">
        <v>7</v>
      </c>
      <c r="E32" s="65" t="s">
        <v>5</v>
      </c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97"/>
    </row>
    <row r="33" spans="1:26" ht="20.100000000000001" customHeight="1" x14ac:dyDescent="0.15">
      <c r="A33" s="84"/>
      <c r="B33" s="69"/>
      <c r="C33" s="102"/>
      <c r="D33" s="98"/>
      <c r="E33" s="98"/>
      <c r="F33" s="98"/>
      <c r="G33" s="98"/>
      <c r="H33" s="98"/>
      <c r="I33" s="95"/>
      <c r="J33" s="100" t="s">
        <v>12</v>
      </c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97"/>
    </row>
    <row r="34" spans="1:26" ht="20.100000000000001" customHeight="1" x14ac:dyDescent="0.15">
      <c r="A34" s="84">
        <f>IF(NOT(AND(TRIM($I34)&lt;&gt;"",ISNUMBER(VALUE(SUBSTITUTE($I34,"-",""))))), 1001, 0)</f>
        <v>1001</v>
      </c>
      <c r="B34" s="69"/>
      <c r="C34" s="92"/>
      <c r="D34" s="93">
        <v>8</v>
      </c>
      <c r="E34" s="65" t="s">
        <v>6</v>
      </c>
      <c r="I34" s="39"/>
      <c r="J34" s="39"/>
      <c r="K34" s="39"/>
      <c r="L34" s="39"/>
      <c r="M34" s="39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98"/>
      <c r="Y34" s="98"/>
      <c r="Z34" s="97"/>
    </row>
    <row r="35" spans="1:26" ht="20.100000000000001" customHeight="1" x14ac:dyDescent="0.15">
      <c r="A35" s="84"/>
      <c r="B35" s="69"/>
      <c r="C35" s="102"/>
      <c r="D35" s="98"/>
      <c r="E35" s="98"/>
      <c r="F35" s="98"/>
      <c r="G35" s="98"/>
      <c r="H35" s="98"/>
      <c r="I35" s="95"/>
      <c r="J35" s="100" t="s">
        <v>343</v>
      </c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97"/>
    </row>
    <row r="36" spans="1:26" ht="20.100000000000001" customHeight="1" x14ac:dyDescent="0.15">
      <c r="A36" s="84">
        <f>IF(AND(TRIM($I36)&lt;&gt;"",NOT(ISNUMBER(VALUE(SUBSTITUTE($I36,"-",""))))), 1001, 0)</f>
        <v>0</v>
      </c>
      <c r="B36" s="69"/>
      <c r="C36" s="92"/>
      <c r="D36" s="93">
        <v>9</v>
      </c>
      <c r="E36" s="65" t="s">
        <v>7</v>
      </c>
      <c r="I36" s="39"/>
      <c r="J36" s="39"/>
      <c r="K36" s="39"/>
      <c r="L36" s="39"/>
      <c r="M36" s="39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98"/>
      <c r="Y36" s="98"/>
      <c r="Z36" s="97"/>
    </row>
    <row r="37" spans="1:26" ht="20.100000000000001" customHeight="1" x14ac:dyDescent="0.15">
      <c r="A37" s="84"/>
      <c r="B37" s="69"/>
      <c r="C37" s="102"/>
      <c r="D37" s="98"/>
      <c r="E37" s="98"/>
      <c r="F37" s="98"/>
      <c r="G37" s="98"/>
      <c r="H37" s="98"/>
      <c r="I37" s="95"/>
      <c r="J37" s="100" t="s">
        <v>71</v>
      </c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97"/>
    </row>
    <row r="38" spans="1:26" ht="20.100000000000001" customHeight="1" x14ac:dyDescent="0.15">
      <c r="A38" s="69"/>
      <c r="B38" s="69"/>
      <c r="C38" s="102"/>
      <c r="D38" s="93">
        <v>10</v>
      </c>
      <c r="E38" s="65" t="s">
        <v>10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104"/>
    </row>
    <row r="39" spans="1:26" ht="20.100000000000001" customHeight="1" x14ac:dyDescent="0.15">
      <c r="A39" s="69"/>
      <c r="B39" s="69"/>
      <c r="C39" s="102"/>
      <c r="D39" s="93"/>
      <c r="I39" s="95"/>
      <c r="J39" s="100" t="s">
        <v>17</v>
      </c>
      <c r="K39" s="105"/>
      <c r="L39" s="105"/>
      <c r="M39" s="100"/>
      <c r="N39" s="100"/>
      <c r="O39" s="100"/>
      <c r="P39" s="100"/>
      <c r="Q39" s="100"/>
      <c r="R39" s="106"/>
      <c r="S39" s="100"/>
      <c r="T39" s="100"/>
      <c r="U39" s="100"/>
      <c r="V39" s="98"/>
      <c r="W39" s="98"/>
      <c r="X39" s="98"/>
      <c r="Z39" s="104"/>
    </row>
    <row r="40" spans="1:26" ht="20.100000000000001" customHeight="1" x14ac:dyDescent="0.15">
      <c r="A40" s="69">
        <f>IF(AND($I40&lt;&gt;"一致する", $I40&lt;&gt;"一致しない"), 1001, 0)</f>
        <v>0</v>
      </c>
      <c r="B40" s="69"/>
      <c r="C40" s="92"/>
      <c r="D40" s="93">
        <v>11</v>
      </c>
      <c r="E40" s="65" t="s">
        <v>311</v>
      </c>
      <c r="I40" s="39" t="s">
        <v>346</v>
      </c>
      <c r="J40" s="46"/>
      <c r="K40" s="46"/>
      <c r="L40" s="46"/>
      <c r="M40" s="46"/>
      <c r="N40" s="98"/>
      <c r="O40" s="98"/>
      <c r="P40" s="98"/>
      <c r="Q40" s="98"/>
      <c r="R40" s="98"/>
      <c r="S40" s="98"/>
      <c r="T40" s="98"/>
      <c r="U40" s="98"/>
      <c r="V40" s="98"/>
      <c r="W40" s="98"/>
      <c r="X40" s="98"/>
      <c r="Y40" s="98"/>
      <c r="Z40" s="104"/>
    </row>
    <row r="41" spans="1:26" ht="20.100000000000001" customHeight="1" x14ac:dyDescent="0.15">
      <c r="A41" s="69"/>
      <c r="B41" s="69"/>
      <c r="C41" s="102"/>
      <c r="D41" s="98"/>
      <c r="E41" s="98"/>
      <c r="F41" s="98"/>
      <c r="G41" s="98"/>
      <c r="H41" s="98"/>
      <c r="I41" s="101"/>
      <c r="J41" s="107" t="s">
        <v>349</v>
      </c>
      <c r="K41" s="100"/>
      <c r="L41" s="100"/>
      <c r="M41" s="100"/>
      <c r="N41" s="100"/>
      <c r="O41" s="100"/>
      <c r="P41" s="100"/>
      <c r="Q41" s="100"/>
      <c r="R41" s="100"/>
      <c r="S41" s="100"/>
      <c r="T41" s="100"/>
      <c r="U41" s="100"/>
      <c r="V41" s="100"/>
      <c r="W41" s="100"/>
      <c r="X41" s="100"/>
      <c r="Y41" s="100"/>
      <c r="Z41" s="104"/>
    </row>
    <row r="42" spans="1:26" ht="20.100000000000001" customHeight="1" x14ac:dyDescent="0.15">
      <c r="A42" s="84"/>
      <c r="B42" s="69"/>
      <c r="C42" s="108"/>
      <c r="D42" s="109"/>
      <c r="E42" s="109"/>
      <c r="F42" s="109"/>
      <c r="G42" s="109"/>
      <c r="H42" s="109"/>
      <c r="I42" s="110"/>
      <c r="J42" s="111"/>
      <c r="K42" s="111"/>
      <c r="L42" s="111"/>
      <c r="M42" s="111"/>
      <c r="N42" s="111"/>
      <c r="O42" s="111"/>
      <c r="P42" s="111"/>
      <c r="Q42" s="111"/>
      <c r="R42" s="111"/>
      <c r="S42" s="111"/>
      <c r="T42" s="111"/>
      <c r="U42" s="111"/>
      <c r="V42" s="111"/>
      <c r="W42" s="111"/>
      <c r="X42" s="111"/>
      <c r="Y42" s="111"/>
      <c r="Z42" s="112"/>
    </row>
    <row r="43" spans="1:26" ht="20.100000000000001" customHeight="1" x14ac:dyDescent="0.15">
      <c r="A43" s="84"/>
      <c r="B43" s="69"/>
      <c r="C43" s="98"/>
      <c r="D43" s="98"/>
      <c r="E43" s="98"/>
      <c r="F43" s="98"/>
      <c r="G43" s="98"/>
      <c r="H43" s="98"/>
      <c r="I43" s="113"/>
      <c r="J43" s="98"/>
      <c r="K43" s="98"/>
      <c r="L43" s="98"/>
      <c r="M43" s="98"/>
      <c r="N43" s="98"/>
      <c r="O43" s="98"/>
      <c r="P43" s="98"/>
      <c r="Q43" s="98"/>
      <c r="R43" s="98"/>
      <c r="S43" s="98"/>
      <c r="T43" s="98"/>
      <c r="U43" s="98"/>
      <c r="V43" s="98"/>
      <c r="W43" s="98"/>
      <c r="X43" s="98"/>
      <c r="Y43" s="98"/>
      <c r="Z43" s="98"/>
    </row>
    <row r="44" spans="1:26" ht="15.75" hidden="1" customHeight="1" x14ac:dyDescent="0.15">
      <c r="A44" s="69"/>
      <c r="B44" s="69"/>
      <c r="C44" s="98"/>
      <c r="D44" s="98"/>
      <c r="E44" s="98"/>
      <c r="F44" s="98"/>
      <c r="G44" s="98"/>
      <c r="H44" s="98"/>
      <c r="I44" s="113"/>
      <c r="J44" s="98"/>
      <c r="K44" s="98"/>
      <c r="L44" s="98"/>
      <c r="M44" s="98"/>
      <c r="N44" s="98"/>
      <c r="O44" s="98"/>
      <c r="P44" s="98"/>
      <c r="Q44" s="98"/>
      <c r="R44" s="98"/>
      <c r="S44" s="98"/>
      <c r="T44" s="98"/>
      <c r="U44" s="98"/>
      <c r="V44" s="98"/>
      <c r="W44" s="98"/>
      <c r="X44" s="98"/>
    </row>
    <row r="45" spans="1:26" ht="15.75" hidden="1" customHeight="1" x14ac:dyDescent="0.15">
      <c r="A45" s="69"/>
      <c r="B45" s="69"/>
      <c r="C45" s="98"/>
      <c r="D45" s="98"/>
      <c r="E45" s="98"/>
      <c r="F45" s="98"/>
      <c r="G45" s="98"/>
      <c r="H45" s="98"/>
      <c r="I45" s="113"/>
      <c r="J45" s="98"/>
      <c r="K45" s="98"/>
      <c r="L45" s="98"/>
      <c r="M45" s="98"/>
      <c r="N45" s="98"/>
      <c r="O45" s="98"/>
      <c r="P45" s="98"/>
      <c r="Q45" s="98"/>
      <c r="R45" s="98"/>
      <c r="S45" s="98"/>
      <c r="T45" s="98"/>
      <c r="U45" s="98"/>
      <c r="V45" s="98"/>
      <c r="W45" s="98"/>
      <c r="X45" s="98"/>
    </row>
    <row r="46" spans="1:26" ht="15.75" hidden="1" customHeight="1" x14ac:dyDescent="0.15">
      <c r="A46" s="69"/>
      <c r="B46" s="69"/>
      <c r="C46" s="98"/>
      <c r="D46" s="98"/>
      <c r="E46" s="98"/>
      <c r="F46" s="98"/>
      <c r="G46" s="98"/>
      <c r="H46" s="98"/>
      <c r="I46" s="113"/>
      <c r="J46" s="98"/>
      <c r="K46" s="98"/>
      <c r="L46" s="98"/>
      <c r="M46" s="98"/>
      <c r="N46" s="98"/>
      <c r="O46" s="98"/>
      <c r="P46" s="98"/>
      <c r="Q46" s="98"/>
      <c r="R46" s="98"/>
      <c r="S46" s="98"/>
      <c r="T46" s="98"/>
      <c r="U46" s="98"/>
      <c r="V46" s="98"/>
      <c r="W46" s="98"/>
      <c r="X46" s="98"/>
    </row>
    <row r="47" spans="1:26" ht="15.75" hidden="1" customHeight="1" x14ac:dyDescent="0.15">
      <c r="A47" s="69"/>
      <c r="B47" s="69"/>
      <c r="C47" s="98"/>
      <c r="D47" s="98"/>
      <c r="E47" s="98"/>
      <c r="F47" s="98"/>
      <c r="G47" s="98"/>
      <c r="H47" s="98"/>
      <c r="I47" s="113"/>
      <c r="J47" s="98"/>
      <c r="K47" s="98"/>
      <c r="L47" s="98"/>
      <c r="M47" s="98"/>
      <c r="N47" s="98"/>
      <c r="O47" s="98"/>
      <c r="P47" s="98"/>
      <c r="Q47" s="98"/>
      <c r="R47" s="98"/>
      <c r="S47" s="98"/>
      <c r="T47" s="98"/>
      <c r="U47" s="98"/>
      <c r="V47" s="98"/>
      <c r="W47" s="98"/>
      <c r="X47" s="98"/>
    </row>
    <row r="48" spans="1:26" ht="15.75" hidden="1" customHeight="1" x14ac:dyDescent="0.15">
      <c r="A48" s="69"/>
      <c r="B48" s="69"/>
      <c r="C48" s="98"/>
      <c r="D48" s="98"/>
      <c r="E48" s="98"/>
      <c r="F48" s="98"/>
      <c r="G48" s="98"/>
      <c r="H48" s="98"/>
      <c r="I48" s="113"/>
      <c r="J48" s="98"/>
      <c r="K48" s="98"/>
      <c r="L48" s="98"/>
      <c r="M48" s="98"/>
      <c r="N48" s="98"/>
      <c r="O48" s="98"/>
      <c r="P48" s="98"/>
      <c r="Q48" s="98"/>
      <c r="R48" s="98"/>
      <c r="S48" s="98"/>
      <c r="T48" s="98"/>
      <c r="U48" s="98"/>
      <c r="V48" s="98"/>
      <c r="W48" s="98"/>
      <c r="X48" s="98"/>
    </row>
    <row r="49" spans="1:26" ht="15.75" hidden="1" customHeight="1" x14ac:dyDescent="0.15">
      <c r="A49" s="69"/>
      <c r="B49" s="69"/>
      <c r="C49" s="98"/>
      <c r="D49" s="98"/>
      <c r="E49" s="98"/>
      <c r="F49" s="98"/>
      <c r="G49" s="98"/>
      <c r="H49" s="98"/>
      <c r="I49" s="113"/>
      <c r="J49" s="98"/>
      <c r="K49" s="98"/>
      <c r="L49" s="98"/>
      <c r="M49" s="98"/>
      <c r="N49" s="98"/>
      <c r="O49" s="98"/>
      <c r="P49" s="98"/>
      <c r="Q49" s="98"/>
      <c r="R49" s="98"/>
      <c r="S49" s="98"/>
      <c r="T49" s="98"/>
      <c r="U49" s="98"/>
      <c r="V49" s="98"/>
      <c r="W49" s="98"/>
      <c r="X49" s="98"/>
    </row>
    <row r="50" spans="1:26" ht="15.75" hidden="1" customHeight="1" x14ac:dyDescent="0.15">
      <c r="A50" s="69"/>
      <c r="B50" s="69"/>
      <c r="C50" s="98"/>
      <c r="D50" s="98"/>
      <c r="E50" s="98"/>
      <c r="F50" s="98"/>
      <c r="G50" s="98"/>
      <c r="H50" s="98"/>
      <c r="I50" s="113"/>
      <c r="J50" s="98"/>
      <c r="K50" s="98"/>
      <c r="L50" s="98"/>
      <c r="M50" s="98"/>
      <c r="N50" s="98"/>
      <c r="O50" s="98"/>
      <c r="P50" s="98"/>
      <c r="Q50" s="98"/>
      <c r="R50" s="98"/>
      <c r="S50" s="98"/>
      <c r="T50" s="98"/>
      <c r="U50" s="98"/>
      <c r="V50" s="98"/>
      <c r="W50" s="98"/>
      <c r="X50" s="98"/>
    </row>
    <row r="51" spans="1:26" ht="15.75" hidden="1" customHeight="1" x14ac:dyDescent="0.15">
      <c r="A51" s="69"/>
      <c r="B51" s="69"/>
      <c r="C51" s="98"/>
      <c r="D51" s="98"/>
      <c r="E51" s="98"/>
      <c r="F51" s="98"/>
      <c r="G51" s="98"/>
      <c r="H51" s="98"/>
      <c r="I51" s="113"/>
      <c r="J51" s="98"/>
      <c r="K51" s="98"/>
      <c r="L51" s="98"/>
      <c r="M51" s="98"/>
      <c r="N51" s="98"/>
      <c r="O51" s="98"/>
      <c r="P51" s="98"/>
      <c r="Q51" s="98"/>
      <c r="R51" s="98"/>
      <c r="S51" s="98"/>
      <c r="T51" s="98"/>
      <c r="U51" s="98"/>
      <c r="V51" s="98"/>
      <c r="W51" s="98"/>
      <c r="X51" s="98"/>
    </row>
    <row r="52" spans="1:26" ht="15.75" hidden="1" customHeight="1" x14ac:dyDescent="0.15">
      <c r="A52" s="69"/>
      <c r="B52" s="69"/>
      <c r="C52" s="98"/>
      <c r="D52" s="98"/>
      <c r="E52" s="98"/>
      <c r="F52" s="98"/>
      <c r="G52" s="98"/>
      <c r="H52" s="98"/>
      <c r="I52" s="113"/>
      <c r="J52" s="98"/>
      <c r="K52" s="98"/>
      <c r="L52" s="98"/>
      <c r="M52" s="98"/>
      <c r="N52" s="98"/>
      <c r="O52" s="98"/>
      <c r="P52" s="98"/>
      <c r="Q52" s="98"/>
      <c r="R52" s="98"/>
      <c r="S52" s="98"/>
      <c r="T52" s="98"/>
      <c r="U52" s="98"/>
      <c r="V52" s="98"/>
      <c r="W52" s="98"/>
      <c r="X52" s="98"/>
    </row>
    <row r="53" spans="1:26" ht="15.75" hidden="1" customHeight="1" x14ac:dyDescent="0.15">
      <c r="A53" s="69"/>
      <c r="B53" s="69"/>
      <c r="C53" s="98"/>
      <c r="D53" s="98"/>
      <c r="E53" s="98"/>
      <c r="F53" s="98"/>
      <c r="G53" s="98"/>
      <c r="H53" s="98"/>
      <c r="I53" s="113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8"/>
    </row>
    <row r="54" spans="1:26" ht="15.75" hidden="1" customHeight="1" x14ac:dyDescent="0.15">
      <c r="A54" s="69"/>
      <c r="B54" s="69"/>
      <c r="C54" s="98"/>
      <c r="D54" s="98"/>
      <c r="E54" s="98"/>
      <c r="F54" s="98"/>
      <c r="G54" s="98"/>
      <c r="H54" s="98"/>
      <c r="I54" s="113"/>
      <c r="J54" s="98"/>
      <c r="K54" s="98"/>
      <c r="L54" s="98"/>
      <c r="M54" s="98"/>
      <c r="N54" s="98"/>
      <c r="O54" s="98"/>
      <c r="P54" s="98"/>
      <c r="Q54" s="98"/>
      <c r="R54" s="98"/>
      <c r="S54" s="98"/>
      <c r="T54" s="98"/>
      <c r="U54" s="98"/>
      <c r="V54" s="98"/>
      <c r="W54" s="98"/>
      <c r="X54" s="98"/>
    </row>
    <row r="55" spans="1:26" ht="15.75" hidden="1" customHeight="1" x14ac:dyDescent="0.15">
      <c r="A55" s="69"/>
      <c r="B55" s="69"/>
      <c r="C55" s="98"/>
      <c r="D55" s="98"/>
      <c r="E55" s="98"/>
      <c r="F55" s="98"/>
      <c r="G55" s="98"/>
      <c r="H55" s="98"/>
      <c r="I55" s="113"/>
      <c r="J55" s="98"/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</row>
    <row r="56" spans="1:26" ht="15.75" hidden="1" customHeight="1" x14ac:dyDescent="0.15">
      <c r="A56" s="69"/>
      <c r="B56" s="69"/>
      <c r="C56" s="98"/>
      <c r="D56" s="98"/>
      <c r="E56" s="98"/>
      <c r="F56" s="98"/>
      <c r="G56" s="98"/>
      <c r="H56" s="98"/>
      <c r="I56" s="113"/>
      <c r="J56" s="98"/>
      <c r="K56" s="98"/>
      <c r="L56" s="98"/>
      <c r="M56" s="98"/>
      <c r="N56" s="98"/>
      <c r="O56" s="98"/>
      <c r="P56" s="98"/>
      <c r="Q56" s="98"/>
      <c r="R56" s="98"/>
      <c r="S56" s="98"/>
      <c r="T56" s="98"/>
      <c r="U56" s="98"/>
      <c r="V56" s="98"/>
      <c r="W56" s="98"/>
      <c r="X56" s="98"/>
    </row>
    <row r="57" spans="1:26" ht="15.75" hidden="1" customHeight="1" x14ac:dyDescent="0.15">
      <c r="A57" s="69"/>
      <c r="B57" s="69"/>
      <c r="C57" s="98"/>
      <c r="D57" s="98"/>
      <c r="E57" s="98"/>
      <c r="F57" s="98"/>
      <c r="G57" s="98"/>
      <c r="H57" s="98"/>
      <c r="I57" s="113"/>
      <c r="J57" s="98"/>
      <c r="K57" s="98"/>
      <c r="L57" s="98"/>
      <c r="M57" s="98"/>
      <c r="N57" s="98"/>
      <c r="O57" s="98"/>
      <c r="P57" s="98"/>
      <c r="Q57" s="98"/>
      <c r="R57" s="98"/>
      <c r="S57" s="98"/>
      <c r="T57" s="98"/>
      <c r="U57" s="98"/>
      <c r="V57" s="98"/>
      <c r="W57" s="98"/>
      <c r="X57" s="98"/>
    </row>
    <row r="58" spans="1:26" ht="15.75" hidden="1" customHeight="1" x14ac:dyDescent="0.15">
      <c r="A58" s="69"/>
      <c r="B58" s="69"/>
      <c r="C58" s="98"/>
      <c r="D58" s="98"/>
      <c r="E58" s="98"/>
      <c r="F58" s="98"/>
      <c r="G58" s="98"/>
      <c r="H58" s="98"/>
      <c r="I58" s="113"/>
      <c r="J58" s="98"/>
      <c r="K58" s="98"/>
      <c r="L58" s="98"/>
      <c r="M58" s="98"/>
      <c r="N58" s="98"/>
      <c r="O58" s="98"/>
      <c r="P58" s="98"/>
      <c r="Q58" s="98"/>
      <c r="R58" s="98"/>
      <c r="S58" s="98"/>
      <c r="T58" s="98"/>
      <c r="U58" s="98"/>
      <c r="V58" s="98"/>
      <c r="W58" s="98"/>
      <c r="X58" s="98"/>
    </row>
    <row r="59" spans="1:26" ht="20.100000000000001" customHeight="1" x14ac:dyDescent="0.15">
      <c r="A59" s="84"/>
      <c r="B59" s="69"/>
      <c r="C59" s="98"/>
      <c r="D59" s="98"/>
      <c r="E59" s="98"/>
      <c r="F59" s="98"/>
      <c r="G59" s="98"/>
      <c r="H59" s="98"/>
      <c r="I59" s="113"/>
      <c r="J59" s="98"/>
      <c r="K59" s="98"/>
      <c r="L59" s="98"/>
      <c r="M59" s="98"/>
      <c r="N59" s="98"/>
      <c r="O59" s="98"/>
      <c r="P59" s="98"/>
      <c r="Q59" s="98"/>
      <c r="R59" s="98"/>
      <c r="S59" s="98"/>
      <c r="T59" s="98"/>
      <c r="U59" s="98"/>
      <c r="V59" s="98"/>
      <c r="W59" s="98"/>
      <c r="X59" s="98"/>
      <c r="Y59" s="98"/>
      <c r="Z59" s="98"/>
    </row>
    <row r="60" spans="1:26" ht="20.100000000000001" customHeight="1" x14ac:dyDescent="0.15">
      <c r="A60" s="84"/>
      <c r="B60" s="69"/>
      <c r="C60" s="85" t="s">
        <v>58</v>
      </c>
      <c r="D60" s="86"/>
      <c r="E60" s="86"/>
      <c r="F60" s="86"/>
      <c r="G60" s="86"/>
      <c r="H60" s="87"/>
    </row>
    <row r="61" spans="1:26" ht="20.100000000000001" customHeight="1" x14ac:dyDescent="0.15">
      <c r="A61" s="84"/>
      <c r="B61" s="69"/>
      <c r="C61" s="88"/>
      <c r="D61" s="89"/>
      <c r="E61" s="89"/>
      <c r="F61" s="89"/>
      <c r="G61" s="89"/>
      <c r="H61" s="89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1"/>
    </row>
    <row r="62" spans="1:26" ht="20.100000000000001" customHeight="1" x14ac:dyDescent="0.15">
      <c r="A62" s="84"/>
      <c r="B62" s="69"/>
      <c r="C62" s="92"/>
      <c r="D62" s="114" t="s">
        <v>312</v>
      </c>
      <c r="E62" s="114"/>
      <c r="F62" s="114"/>
      <c r="G62" s="114"/>
      <c r="H62" s="114"/>
      <c r="I62" s="114"/>
      <c r="J62" s="114"/>
      <c r="K62" s="114"/>
      <c r="L62" s="114"/>
      <c r="M62" s="114"/>
      <c r="N62" s="114"/>
      <c r="O62" s="114"/>
      <c r="P62" s="114"/>
      <c r="Q62" s="114"/>
      <c r="R62" s="114"/>
      <c r="S62" s="114"/>
      <c r="T62" s="114"/>
      <c r="U62" s="114"/>
      <c r="V62" s="114"/>
      <c r="W62" s="114"/>
      <c r="X62" s="114"/>
      <c r="Y62" s="114"/>
      <c r="Z62" s="97"/>
    </row>
    <row r="63" spans="1:26" ht="20.100000000000001" customHeight="1" x14ac:dyDescent="0.15">
      <c r="A63" s="69">
        <f>IF(AND($I63&lt;&gt;"しない", $I63&lt;&gt;"する"), 1001, 0)</f>
        <v>1001</v>
      </c>
      <c r="B63" s="69"/>
      <c r="C63" s="92"/>
      <c r="D63" s="93">
        <v>1</v>
      </c>
      <c r="E63" s="98" t="s">
        <v>59</v>
      </c>
      <c r="F63" s="98"/>
      <c r="G63" s="98"/>
      <c r="H63" s="98"/>
      <c r="I63" s="39"/>
      <c r="J63" s="39"/>
      <c r="K63" s="39"/>
      <c r="L63" s="39"/>
      <c r="M63" s="39"/>
      <c r="N63" s="98"/>
      <c r="O63" s="98"/>
      <c r="P63" s="98"/>
      <c r="Q63" s="98"/>
      <c r="R63" s="98"/>
      <c r="S63" s="98"/>
      <c r="T63" s="98"/>
      <c r="U63" s="98"/>
      <c r="V63" s="98"/>
      <c r="W63" s="98"/>
      <c r="X63" s="98"/>
      <c r="Z63" s="104"/>
    </row>
    <row r="64" spans="1:26" ht="20.100000000000001" customHeight="1" x14ac:dyDescent="0.15">
      <c r="A64" s="69"/>
      <c r="B64" s="69"/>
      <c r="C64" s="92"/>
      <c r="D64" s="98"/>
      <c r="E64" s="98"/>
      <c r="F64" s="98"/>
      <c r="G64" s="98"/>
      <c r="H64" s="98"/>
      <c r="I64" s="101"/>
      <c r="J64" s="100" t="s">
        <v>314</v>
      </c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/>
      <c r="V64" s="99"/>
      <c r="W64" s="99"/>
      <c r="X64" s="99"/>
      <c r="Y64" s="99"/>
      <c r="Z64" s="104"/>
    </row>
    <row r="65" spans="1:26" ht="15.75" hidden="1" customHeight="1" x14ac:dyDescent="0.15">
      <c r="A65" s="69"/>
      <c r="B65" s="69"/>
      <c r="C65" s="92"/>
      <c r="D65" s="98"/>
      <c r="E65" s="98"/>
      <c r="F65" s="98"/>
      <c r="G65" s="98"/>
      <c r="H65" s="98"/>
      <c r="I65" s="101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5"/>
      <c r="V65" s="115"/>
      <c r="W65" s="115"/>
      <c r="X65" s="115"/>
      <c r="Y65" s="115"/>
      <c r="Z65" s="104"/>
    </row>
    <row r="66" spans="1:26" ht="15.75" hidden="1" customHeight="1" x14ac:dyDescent="0.15">
      <c r="A66" s="69"/>
      <c r="B66" s="69"/>
      <c r="C66" s="92"/>
      <c r="D66" s="98"/>
      <c r="E66" s="98"/>
      <c r="F66" s="98"/>
      <c r="G66" s="98"/>
      <c r="H66" s="98"/>
      <c r="I66" s="101"/>
      <c r="J66" s="115"/>
      <c r="K66" s="115"/>
      <c r="L66" s="115"/>
      <c r="M66" s="115"/>
      <c r="N66" s="115"/>
      <c r="O66" s="115"/>
      <c r="P66" s="115"/>
      <c r="Q66" s="115"/>
      <c r="R66" s="115"/>
      <c r="S66" s="115"/>
      <c r="T66" s="115"/>
      <c r="U66" s="115"/>
      <c r="V66" s="115"/>
      <c r="W66" s="115"/>
      <c r="X66" s="115"/>
      <c r="Y66" s="115"/>
      <c r="Z66" s="104"/>
    </row>
    <row r="67" spans="1:26" ht="15.75" hidden="1" customHeight="1" x14ac:dyDescent="0.15">
      <c r="A67" s="69"/>
      <c r="B67" s="69"/>
      <c r="C67" s="92"/>
      <c r="D67" s="98"/>
      <c r="E67" s="98"/>
      <c r="F67" s="98"/>
      <c r="G67" s="98"/>
      <c r="H67" s="98"/>
      <c r="I67" s="101"/>
      <c r="J67" s="115"/>
      <c r="K67" s="115"/>
      <c r="L67" s="115"/>
      <c r="M67" s="115"/>
      <c r="N67" s="115"/>
      <c r="O67" s="115"/>
      <c r="P67" s="115"/>
      <c r="Q67" s="115"/>
      <c r="R67" s="115"/>
      <c r="S67" s="115"/>
      <c r="T67" s="115"/>
      <c r="U67" s="115"/>
      <c r="V67" s="115"/>
      <c r="W67" s="115"/>
      <c r="X67" s="115"/>
      <c r="Y67" s="115"/>
      <c r="Z67" s="104"/>
    </row>
    <row r="68" spans="1:26" ht="15.75" hidden="1" customHeight="1" x14ac:dyDescent="0.15">
      <c r="A68" s="69"/>
      <c r="B68" s="69"/>
      <c r="C68" s="92"/>
      <c r="D68" s="98"/>
      <c r="E68" s="98"/>
      <c r="F68" s="98"/>
      <c r="G68" s="98"/>
      <c r="H68" s="98"/>
      <c r="I68" s="101"/>
      <c r="J68" s="115"/>
      <c r="K68" s="115"/>
      <c r="L68" s="115"/>
      <c r="M68" s="115"/>
      <c r="N68" s="115"/>
      <c r="O68" s="115"/>
      <c r="P68" s="115"/>
      <c r="Q68" s="115"/>
      <c r="R68" s="115"/>
      <c r="S68" s="115"/>
      <c r="T68" s="115"/>
      <c r="U68" s="115"/>
      <c r="V68" s="115"/>
      <c r="W68" s="115"/>
      <c r="X68" s="115"/>
      <c r="Y68" s="115"/>
      <c r="Z68" s="104"/>
    </row>
    <row r="69" spans="1:26" ht="20.100000000000001" customHeight="1" x14ac:dyDescent="0.15">
      <c r="A69" s="84">
        <f>IF(OR(AND($I63="する",TRIM($I69)=""),AND($I63="しない",NOT(ISBLANK($I69)))), 1001, 0)</f>
        <v>0</v>
      </c>
      <c r="B69" s="69"/>
      <c r="C69" s="92"/>
      <c r="D69" s="93">
        <v>2</v>
      </c>
      <c r="E69" s="65" t="s">
        <v>0</v>
      </c>
      <c r="I69" s="49"/>
      <c r="J69" s="50"/>
      <c r="K69" s="50"/>
      <c r="L69" s="50"/>
      <c r="M69" s="50"/>
      <c r="N69" s="98"/>
      <c r="O69" s="98"/>
      <c r="P69" s="98"/>
      <c r="Q69" s="98"/>
      <c r="R69" s="98"/>
      <c r="S69" s="98"/>
      <c r="T69" s="98"/>
      <c r="U69" s="98"/>
      <c r="V69" s="98"/>
      <c r="W69" s="98"/>
      <c r="X69" s="98"/>
      <c r="Y69" s="98"/>
      <c r="Z69" s="97"/>
    </row>
    <row r="70" spans="1:26" ht="20.100000000000001" customHeight="1" x14ac:dyDescent="0.15">
      <c r="A70" s="84"/>
      <c r="B70" s="69"/>
      <c r="C70" s="92"/>
      <c r="D70" s="93"/>
      <c r="E70" s="98"/>
      <c r="F70" s="98"/>
      <c r="G70" s="98"/>
      <c r="H70" s="98"/>
      <c r="I70" s="95"/>
      <c r="J70" s="100" t="s">
        <v>354</v>
      </c>
      <c r="K70" s="99"/>
      <c r="L70" s="99"/>
      <c r="M70" s="99"/>
      <c r="N70" s="99"/>
      <c r="O70" s="99"/>
      <c r="P70" s="99"/>
      <c r="Q70" s="99"/>
      <c r="R70" s="99"/>
      <c r="S70" s="99"/>
      <c r="T70" s="99"/>
      <c r="U70" s="99"/>
      <c r="V70" s="99"/>
      <c r="W70" s="99"/>
      <c r="X70" s="99"/>
      <c r="Y70" s="99"/>
      <c r="Z70" s="97"/>
    </row>
    <row r="71" spans="1:26" ht="20.100000000000001" customHeight="1" x14ac:dyDescent="0.15">
      <c r="A71" s="84">
        <f>IF(OR(AND($I63="する",AND($I71&lt;&gt;"", OR(ISERROR(FIND("@"&amp;LEFT($I71,3)&amp;"@", 都道府県3))=FALSE, ISERROR(FIND("@"&amp;LEFT($I71,4)&amp;"@",都道府県4))=FALSE))=FALSE),AND($I63="しない",NOT(ISBLANK($I71)))), 1001, 0)</f>
        <v>0</v>
      </c>
      <c r="B71" s="69"/>
      <c r="C71" s="92"/>
      <c r="D71" s="93">
        <v>3</v>
      </c>
      <c r="E71" s="65" t="s">
        <v>1</v>
      </c>
      <c r="I71" s="45"/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97"/>
    </row>
    <row r="72" spans="1:26" ht="20.100000000000001" customHeight="1" x14ac:dyDescent="0.15">
      <c r="A72" s="84"/>
      <c r="B72" s="69"/>
      <c r="C72" s="92"/>
      <c r="D72" s="93"/>
      <c r="E72" s="98"/>
      <c r="F72" s="98"/>
      <c r="G72" s="98"/>
      <c r="H72" s="98"/>
      <c r="I72" s="101"/>
      <c r="J72" s="100" t="s">
        <v>15</v>
      </c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  <c r="V72" s="99"/>
      <c r="W72" s="99"/>
      <c r="X72" s="99"/>
      <c r="Y72" s="99"/>
      <c r="Z72" s="97"/>
    </row>
    <row r="73" spans="1:26" ht="20.100000000000001" customHeight="1" x14ac:dyDescent="0.15">
      <c r="A73" s="84">
        <f>IF(OR(AND($I63="する",TRIM($I73)=""),AND($I63="しない",NOT(ISBLANK($I73)))), 1001, 0)</f>
        <v>0</v>
      </c>
      <c r="B73" s="69"/>
      <c r="C73" s="92"/>
      <c r="D73" s="93">
        <v>4</v>
      </c>
      <c r="E73" s="65" t="s">
        <v>2</v>
      </c>
      <c r="I73" s="39"/>
      <c r="J73" s="39"/>
      <c r="K73" s="39"/>
      <c r="L73" s="39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  <c r="X73" s="39"/>
      <c r="Y73" s="39"/>
      <c r="Z73" s="97"/>
    </row>
    <row r="74" spans="1:26" ht="30" customHeight="1" x14ac:dyDescent="0.15">
      <c r="A74" s="84"/>
      <c r="B74" s="69"/>
      <c r="C74" s="102"/>
      <c r="D74" s="98"/>
      <c r="I74" s="95"/>
      <c r="J74" s="116" t="s">
        <v>339</v>
      </c>
      <c r="K74" s="117"/>
      <c r="L74" s="117"/>
      <c r="M74" s="117"/>
      <c r="N74" s="117"/>
      <c r="O74" s="117"/>
      <c r="P74" s="117"/>
      <c r="Q74" s="117"/>
      <c r="R74" s="117"/>
      <c r="S74" s="117"/>
      <c r="T74" s="117"/>
      <c r="U74" s="117"/>
      <c r="V74" s="117"/>
      <c r="W74" s="117"/>
      <c r="X74" s="117"/>
      <c r="Y74" s="117"/>
      <c r="Z74" s="97"/>
    </row>
    <row r="75" spans="1:26" ht="20.100000000000001" customHeight="1" x14ac:dyDescent="0.15">
      <c r="A75" s="84">
        <f>IF(OR(AND($I63="する",TRIM($I75)=""),AND($I63="しない",NOT(ISBLANK($I75)))), 1001, 0)</f>
        <v>0</v>
      </c>
      <c r="B75" s="69"/>
      <c r="C75" s="92"/>
      <c r="D75" s="93">
        <v>5</v>
      </c>
      <c r="E75" s="65" t="s">
        <v>3</v>
      </c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  <c r="X75" s="39"/>
      <c r="Y75" s="39"/>
      <c r="Z75" s="97"/>
    </row>
    <row r="76" spans="1:26" ht="30" customHeight="1" x14ac:dyDescent="0.15">
      <c r="A76" s="84"/>
      <c r="B76" s="69"/>
      <c r="C76" s="102"/>
      <c r="D76" s="98"/>
      <c r="E76" s="98"/>
      <c r="F76" s="98"/>
      <c r="G76" s="98"/>
      <c r="H76" s="98"/>
      <c r="I76" s="95"/>
      <c r="J76" s="116" t="s">
        <v>340</v>
      </c>
      <c r="K76" s="116"/>
      <c r="L76" s="116"/>
      <c r="M76" s="116"/>
      <c r="N76" s="116"/>
      <c r="O76" s="116"/>
      <c r="P76" s="116"/>
      <c r="Q76" s="116"/>
      <c r="R76" s="116"/>
      <c r="S76" s="116"/>
      <c r="T76" s="116"/>
      <c r="U76" s="116"/>
      <c r="V76" s="116"/>
      <c r="W76" s="116"/>
      <c r="X76" s="116"/>
      <c r="Y76" s="116"/>
      <c r="Z76" s="97"/>
    </row>
    <row r="77" spans="1:26" ht="20.100000000000001" customHeight="1" x14ac:dyDescent="0.15">
      <c r="A77" s="84">
        <f>IF(OR(AND($I63="する",TRIM($I77)=""),AND($I63="しない",NOT(ISBLANK($I77)))), 1001, 0)</f>
        <v>0</v>
      </c>
      <c r="B77" s="69"/>
      <c r="C77" s="92"/>
      <c r="D77" s="93">
        <v>6</v>
      </c>
      <c r="E77" s="65" t="s">
        <v>41</v>
      </c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97"/>
    </row>
    <row r="78" spans="1:26" ht="20.100000000000001" customHeight="1" x14ac:dyDescent="0.15">
      <c r="A78" s="84"/>
      <c r="B78" s="69"/>
      <c r="C78" s="102"/>
      <c r="D78" s="98"/>
      <c r="E78" s="98"/>
      <c r="F78" s="98"/>
      <c r="G78" s="98"/>
      <c r="H78" s="98"/>
      <c r="I78" s="95"/>
      <c r="J78" s="100" t="s">
        <v>341</v>
      </c>
      <c r="K78" s="99"/>
      <c r="L78" s="99"/>
      <c r="M78" s="99"/>
      <c r="N78" s="99"/>
      <c r="O78" s="99"/>
      <c r="P78" s="99"/>
      <c r="Q78" s="99"/>
      <c r="R78" s="99"/>
      <c r="S78" s="99"/>
      <c r="T78" s="99"/>
      <c r="U78" s="99"/>
      <c r="V78" s="99"/>
      <c r="W78" s="99"/>
      <c r="X78" s="99"/>
      <c r="Y78" s="99"/>
      <c r="Z78" s="97"/>
    </row>
    <row r="79" spans="1:26" ht="20.100000000000001" customHeight="1" x14ac:dyDescent="0.15">
      <c r="A79" s="84">
        <f>IF(OR(AND($I63="する",TRIM($I79)=""),AND($I63="しない",NOT(ISBLANK($I79)))), 1001, 0)</f>
        <v>0</v>
      </c>
      <c r="B79" s="69"/>
      <c r="C79" s="92"/>
      <c r="D79" s="93">
        <v>7</v>
      </c>
      <c r="E79" s="65" t="s">
        <v>42</v>
      </c>
      <c r="I79" s="39"/>
      <c r="J79" s="39"/>
      <c r="K79" s="39"/>
      <c r="L79" s="39"/>
      <c r="M79" s="39"/>
      <c r="N79" s="39"/>
      <c r="O79" s="39"/>
      <c r="P79" s="39"/>
      <c r="Q79" s="39"/>
      <c r="R79" s="39"/>
      <c r="S79" s="39"/>
      <c r="T79" s="39"/>
      <c r="U79" s="39"/>
      <c r="V79" s="39"/>
      <c r="W79" s="39"/>
      <c r="X79" s="39"/>
      <c r="Y79" s="39"/>
      <c r="Z79" s="97"/>
    </row>
    <row r="80" spans="1:26" ht="20.100000000000001" customHeight="1" x14ac:dyDescent="0.15">
      <c r="A80" s="84"/>
      <c r="B80" s="69"/>
      <c r="C80" s="102"/>
      <c r="D80" s="98"/>
      <c r="E80" s="98"/>
      <c r="F80" s="98"/>
      <c r="G80" s="98"/>
      <c r="H80" s="98"/>
      <c r="I80" s="95"/>
      <c r="J80" s="100" t="s">
        <v>11</v>
      </c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7"/>
    </row>
    <row r="81" spans="1:26" ht="20.100000000000001" customHeight="1" x14ac:dyDescent="0.15">
      <c r="A81" s="84">
        <f>IF(OR(AND($I63="する",TRIM($I81)=""),AND($I63="しない",NOT(ISBLANK($I81)))), 1001, 0)</f>
        <v>0</v>
      </c>
      <c r="B81" s="69"/>
      <c r="C81" s="92"/>
      <c r="D81" s="93">
        <v>8</v>
      </c>
      <c r="E81" s="65" t="s">
        <v>43</v>
      </c>
      <c r="I81" s="39"/>
      <c r="J81" s="39"/>
      <c r="K81" s="39"/>
      <c r="L81" s="39"/>
      <c r="M81" s="39"/>
      <c r="N81" s="39"/>
      <c r="O81" s="39"/>
      <c r="P81" s="39"/>
      <c r="Q81" s="39"/>
      <c r="R81" s="39"/>
      <c r="S81" s="39"/>
      <c r="T81" s="39"/>
      <c r="U81" s="39"/>
      <c r="V81" s="39"/>
      <c r="W81" s="39"/>
      <c r="X81" s="39"/>
      <c r="Y81" s="39"/>
      <c r="Z81" s="97"/>
    </row>
    <row r="82" spans="1:26" ht="20.100000000000001" customHeight="1" x14ac:dyDescent="0.15">
      <c r="A82" s="84"/>
      <c r="B82" s="69"/>
      <c r="C82" s="102"/>
      <c r="D82" s="98"/>
      <c r="E82" s="98"/>
      <c r="F82" s="98"/>
      <c r="G82" s="98"/>
      <c r="H82" s="98"/>
      <c r="I82" s="95"/>
      <c r="J82" s="100" t="s">
        <v>12</v>
      </c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/>
      <c r="V82" s="99"/>
      <c r="W82" s="99"/>
      <c r="X82" s="99"/>
      <c r="Y82" s="99"/>
      <c r="Z82" s="97"/>
    </row>
    <row r="83" spans="1:26" ht="20.100000000000001" customHeight="1" x14ac:dyDescent="0.15">
      <c r="A83" s="84">
        <f>IF(OR(AND($I63="する",NOT(AND(TRIM($I83)&lt;&gt;"",ISNUMBER(VALUE(SUBSTITUTE($I83,"-","")))))), AND($I63="しない",NOT(ISBLANK($I83)))), 1001, 0)</f>
        <v>0</v>
      </c>
      <c r="B83" s="69"/>
      <c r="C83" s="92"/>
      <c r="D83" s="93">
        <v>9</v>
      </c>
      <c r="E83" s="65" t="s">
        <v>6</v>
      </c>
      <c r="I83" s="39"/>
      <c r="J83" s="39"/>
      <c r="K83" s="39"/>
      <c r="L83" s="39"/>
      <c r="M83" s="39"/>
      <c r="N83" s="98"/>
      <c r="O83" s="98"/>
      <c r="P83" s="98"/>
      <c r="Q83" s="98"/>
      <c r="R83" s="98"/>
      <c r="S83" s="98"/>
      <c r="T83" s="98"/>
      <c r="U83" s="98"/>
      <c r="V83" s="98"/>
      <c r="W83" s="98"/>
      <c r="X83" s="98"/>
      <c r="Y83" s="98"/>
      <c r="Z83" s="97"/>
    </row>
    <row r="84" spans="1:26" ht="20.100000000000001" customHeight="1" x14ac:dyDescent="0.15">
      <c r="A84" s="84"/>
      <c r="B84" s="69"/>
      <c r="C84" s="102"/>
      <c r="D84" s="98"/>
      <c r="E84" s="98"/>
      <c r="F84" s="98"/>
      <c r="G84" s="98"/>
      <c r="H84" s="98"/>
      <c r="I84" s="95"/>
      <c r="J84" s="100" t="s">
        <v>343</v>
      </c>
      <c r="K84" s="99"/>
      <c r="L84" s="99"/>
      <c r="M84" s="99"/>
      <c r="N84" s="99"/>
      <c r="O84" s="99"/>
      <c r="P84" s="99"/>
      <c r="Q84" s="99"/>
      <c r="R84" s="99"/>
      <c r="S84" s="99"/>
      <c r="T84" s="99"/>
      <c r="U84" s="99"/>
      <c r="V84" s="99"/>
      <c r="W84" s="99"/>
      <c r="X84" s="99"/>
      <c r="Y84" s="99"/>
      <c r="Z84" s="97"/>
    </row>
    <row r="85" spans="1:26" ht="20.100000000000001" customHeight="1" x14ac:dyDescent="0.15">
      <c r="A85" s="84">
        <f>IF(OR(AND($I63="する",AND(TRIM($I85)&lt;&gt;"",NOT(ISNUMBER(VALUE(SUBSTITUTE($I85,"-","")))))), AND($I63="しない",NOT(ISBLANK($I85)))), 1001, 0)</f>
        <v>0</v>
      </c>
      <c r="B85" s="69"/>
      <c r="C85" s="92"/>
      <c r="D85" s="93">
        <v>10</v>
      </c>
      <c r="E85" s="65" t="s">
        <v>7</v>
      </c>
      <c r="I85" s="39"/>
      <c r="J85" s="39"/>
      <c r="K85" s="39"/>
      <c r="L85" s="39"/>
      <c r="M85" s="39"/>
      <c r="N85" s="98"/>
      <c r="O85" s="98"/>
      <c r="P85" s="98"/>
      <c r="Q85" s="98"/>
      <c r="R85" s="98"/>
      <c r="S85" s="98"/>
      <c r="T85" s="98"/>
      <c r="U85" s="98"/>
      <c r="V85" s="98"/>
      <c r="W85" s="98"/>
      <c r="X85" s="98"/>
      <c r="Y85" s="98"/>
      <c r="Z85" s="97"/>
    </row>
    <row r="86" spans="1:26" ht="20.100000000000001" customHeight="1" x14ac:dyDescent="0.15">
      <c r="A86" s="84"/>
      <c r="B86" s="69"/>
      <c r="C86" s="102"/>
      <c r="D86" s="98"/>
      <c r="E86" s="98"/>
      <c r="F86" s="98"/>
      <c r="G86" s="98"/>
      <c r="H86" s="98"/>
      <c r="I86" s="95"/>
      <c r="J86" s="100" t="s">
        <v>71</v>
      </c>
      <c r="K86" s="99"/>
      <c r="L86" s="99"/>
      <c r="M86" s="99"/>
      <c r="N86" s="99"/>
      <c r="O86" s="99"/>
      <c r="P86" s="99"/>
      <c r="Q86" s="99"/>
      <c r="R86" s="99"/>
      <c r="S86" s="99"/>
      <c r="T86" s="99"/>
      <c r="U86" s="99"/>
      <c r="V86" s="99"/>
      <c r="W86" s="99"/>
      <c r="X86" s="99"/>
      <c r="Y86" s="99"/>
      <c r="Z86" s="97"/>
    </row>
    <row r="87" spans="1:26" ht="20.100000000000001" customHeight="1" x14ac:dyDescent="0.15">
      <c r="A87" s="84">
        <f>IF(AND($I63="しない",NOT(ISBLANK($I87))), 1001, 0)</f>
        <v>0</v>
      </c>
      <c r="B87" s="118"/>
      <c r="C87" s="98"/>
      <c r="D87" s="93">
        <v>11</v>
      </c>
      <c r="E87" s="65" t="s">
        <v>10</v>
      </c>
      <c r="I87" s="39"/>
      <c r="J87" s="39"/>
      <c r="K87" s="39"/>
      <c r="L87" s="39"/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97"/>
    </row>
    <row r="88" spans="1:26" ht="20.100000000000001" customHeight="1" x14ac:dyDescent="0.15">
      <c r="A88" s="84"/>
      <c r="B88" s="118"/>
      <c r="C88" s="98"/>
      <c r="D88" s="98"/>
      <c r="E88" s="98"/>
      <c r="F88" s="98"/>
      <c r="G88" s="98"/>
      <c r="H88" s="98"/>
      <c r="I88" s="95"/>
      <c r="J88" s="100" t="s">
        <v>17</v>
      </c>
      <c r="K88" s="99"/>
      <c r="L88" s="99"/>
      <c r="M88" s="99"/>
      <c r="N88" s="99"/>
      <c r="O88" s="99"/>
      <c r="P88" s="99"/>
      <c r="Q88" s="99"/>
      <c r="R88" s="99"/>
      <c r="S88" s="99"/>
      <c r="T88" s="99"/>
      <c r="U88" s="99"/>
      <c r="V88" s="99"/>
      <c r="W88" s="99"/>
      <c r="X88" s="99"/>
      <c r="Y88" s="99"/>
      <c r="Z88" s="97"/>
    </row>
    <row r="89" spans="1:26" ht="20.100000000000001" customHeight="1" x14ac:dyDescent="0.15">
      <c r="A89" s="84"/>
      <c r="B89" s="69"/>
      <c r="C89" s="108"/>
      <c r="D89" s="109"/>
      <c r="E89" s="109"/>
      <c r="F89" s="109"/>
      <c r="G89" s="109"/>
      <c r="H89" s="109"/>
      <c r="I89" s="119"/>
      <c r="J89" s="120"/>
      <c r="K89" s="120"/>
      <c r="L89" s="120"/>
      <c r="M89" s="120"/>
      <c r="N89" s="120"/>
      <c r="O89" s="120"/>
      <c r="P89" s="120"/>
      <c r="Q89" s="120"/>
      <c r="R89" s="120"/>
      <c r="S89" s="120"/>
      <c r="T89" s="120"/>
      <c r="U89" s="120"/>
      <c r="V89" s="120"/>
      <c r="W89" s="120"/>
      <c r="X89" s="120"/>
      <c r="Y89" s="120"/>
      <c r="Z89" s="112"/>
    </row>
    <row r="90" spans="1:26" ht="20.100000000000001" customHeight="1" x14ac:dyDescent="0.15">
      <c r="A90" s="84"/>
      <c r="B90" s="69"/>
      <c r="C90" s="98"/>
      <c r="D90" s="98"/>
      <c r="E90" s="98"/>
      <c r="F90" s="98"/>
      <c r="G90" s="98"/>
      <c r="H90" s="98"/>
      <c r="I90" s="95"/>
      <c r="J90" s="99"/>
      <c r="K90" s="99"/>
      <c r="L90" s="99"/>
      <c r="M90" s="99"/>
      <c r="N90" s="99"/>
      <c r="O90" s="99"/>
      <c r="P90" s="99"/>
      <c r="Q90" s="99"/>
      <c r="R90" s="99"/>
      <c r="S90" s="99"/>
      <c r="T90" s="99"/>
      <c r="U90" s="99"/>
      <c r="V90" s="99"/>
      <c r="W90" s="99"/>
      <c r="X90" s="99"/>
      <c r="Y90" s="99"/>
      <c r="Z90" s="98"/>
    </row>
    <row r="91" spans="1:26" ht="15.75" hidden="1" customHeight="1" x14ac:dyDescent="0.15">
      <c r="A91" s="69"/>
      <c r="B91" s="69"/>
      <c r="C91" s="98"/>
      <c r="D91" s="98"/>
      <c r="E91" s="98"/>
      <c r="F91" s="98"/>
      <c r="G91" s="98"/>
      <c r="H91" s="98"/>
      <c r="I91" s="113"/>
      <c r="J91" s="98"/>
      <c r="K91" s="98"/>
      <c r="L91" s="98"/>
      <c r="M91" s="98"/>
      <c r="N91" s="98"/>
      <c r="O91" s="98"/>
      <c r="P91" s="98"/>
      <c r="Q91" s="98"/>
      <c r="R91" s="98"/>
      <c r="S91" s="98"/>
      <c r="T91" s="98"/>
      <c r="U91" s="98"/>
      <c r="V91" s="98"/>
      <c r="W91" s="98"/>
      <c r="X91" s="98"/>
    </row>
    <row r="92" spans="1:26" ht="15.75" hidden="1" customHeight="1" x14ac:dyDescent="0.15">
      <c r="A92" s="69"/>
      <c r="B92" s="69"/>
      <c r="C92" s="98"/>
      <c r="D92" s="98"/>
      <c r="E92" s="98"/>
      <c r="F92" s="98"/>
      <c r="G92" s="98"/>
      <c r="H92" s="98"/>
      <c r="I92" s="113"/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</row>
    <row r="93" spans="1:26" ht="15.75" hidden="1" customHeight="1" x14ac:dyDescent="0.15">
      <c r="A93" s="69"/>
      <c r="B93" s="69"/>
      <c r="C93" s="98"/>
      <c r="D93" s="98"/>
      <c r="E93" s="98"/>
      <c r="F93" s="98"/>
      <c r="G93" s="98"/>
      <c r="H93" s="98"/>
      <c r="I93" s="113"/>
      <c r="J93" s="98"/>
      <c r="K93" s="98"/>
      <c r="L93" s="98"/>
      <c r="M93" s="98"/>
      <c r="N93" s="98"/>
      <c r="O93" s="98"/>
      <c r="P93" s="98"/>
      <c r="Q93" s="98"/>
      <c r="R93" s="98"/>
      <c r="S93" s="98"/>
      <c r="T93" s="98"/>
      <c r="U93" s="98"/>
      <c r="V93" s="98"/>
      <c r="W93" s="98"/>
      <c r="X93" s="98"/>
    </row>
    <row r="94" spans="1:26" ht="15.75" hidden="1" customHeight="1" x14ac:dyDescent="0.15">
      <c r="A94" s="69"/>
      <c r="B94" s="69"/>
      <c r="C94" s="98"/>
      <c r="D94" s="98"/>
      <c r="E94" s="98"/>
      <c r="F94" s="98"/>
      <c r="G94" s="98"/>
      <c r="H94" s="98"/>
      <c r="I94" s="113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</row>
    <row r="95" spans="1:26" ht="15.75" hidden="1" customHeight="1" x14ac:dyDescent="0.15">
      <c r="A95" s="69"/>
      <c r="B95" s="69"/>
      <c r="C95" s="98"/>
      <c r="D95" s="98"/>
      <c r="E95" s="98"/>
      <c r="F95" s="98"/>
      <c r="G95" s="98"/>
      <c r="H95" s="98"/>
      <c r="I95" s="113"/>
      <c r="J95" s="98"/>
      <c r="K95" s="98"/>
      <c r="L95" s="98"/>
      <c r="M95" s="98"/>
      <c r="N95" s="98"/>
      <c r="O95" s="98"/>
      <c r="P95" s="98"/>
      <c r="Q95" s="98"/>
      <c r="R95" s="98"/>
      <c r="S95" s="98"/>
      <c r="T95" s="98"/>
      <c r="U95" s="98"/>
      <c r="V95" s="98"/>
      <c r="W95" s="98"/>
      <c r="X95" s="98"/>
    </row>
    <row r="96" spans="1:26" ht="15.75" hidden="1" customHeight="1" x14ac:dyDescent="0.15">
      <c r="A96" s="69"/>
      <c r="B96" s="69"/>
      <c r="C96" s="98"/>
      <c r="D96" s="98"/>
      <c r="E96" s="98"/>
      <c r="F96" s="98"/>
      <c r="G96" s="98"/>
      <c r="H96" s="98"/>
      <c r="I96" s="113"/>
      <c r="J96" s="98"/>
      <c r="K96" s="98"/>
      <c r="L96" s="98"/>
      <c r="M96" s="98"/>
      <c r="N96" s="98"/>
      <c r="O96" s="98"/>
      <c r="P96" s="98"/>
      <c r="Q96" s="98"/>
      <c r="R96" s="98"/>
      <c r="S96" s="98"/>
      <c r="T96" s="98"/>
      <c r="U96" s="98"/>
      <c r="V96" s="98"/>
      <c r="W96" s="98"/>
      <c r="X96" s="98"/>
    </row>
    <row r="97" spans="1:26" ht="15.75" hidden="1" customHeight="1" x14ac:dyDescent="0.15">
      <c r="A97" s="69"/>
      <c r="B97" s="69"/>
      <c r="C97" s="98"/>
      <c r="D97" s="98"/>
      <c r="E97" s="98"/>
      <c r="F97" s="98"/>
      <c r="G97" s="98"/>
      <c r="H97" s="98"/>
      <c r="I97" s="113"/>
      <c r="J97" s="98"/>
      <c r="K97" s="98"/>
      <c r="L97" s="98"/>
      <c r="M97" s="98"/>
      <c r="N97" s="98"/>
      <c r="O97" s="98"/>
      <c r="P97" s="98"/>
      <c r="Q97" s="98"/>
      <c r="R97" s="98"/>
      <c r="S97" s="98"/>
      <c r="T97" s="98"/>
      <c r="U97" s="98"/>
      <c r="V97" s="98"/>
      <c r="W97" s="98"/>
      <c r="X97" s="98"/>
    </row>
    <row r="98" spans="1:26" ht="15.75" hidden="1" customHeight="1" x14ac:dyDescent="0.15">
      <c r="A98" s="69"/>
      <c r="B98" s="69"/>
      <c r="C98" s="98"/>
      <c r="D98" s="98"/>
      <c r="E98" s="98"/>
      <c r="F98" s="98"/>
      <c r="G98" s="98"/>
      <c r="H98" s="98"/>
      <c r="I98" s="113"/>
      <c r="J98" s="98"/>
      <c r="K98" s="98"/>
      <c r="L98" s="98"/>
      <c r="M98" s="98"/>
      <c r="N98" s="98"/>
      <c r="O98" s="98"/>
      <c r="P98" s="98"/>
      <c r="Q98" s="98"/>
      <c r="R98" s="98"/>
      <c r="S98" s="98"/>
      <c r="T98" s="98"/>
      <c r="U98" s="98"/>
      <c r="V98" s="98"/>
      <c r="W98" s="98"/>
      <c r="X98" s="98"/>
    </row>
    <row r="99" spans="1:26" ht="15.75" hidden="1" customHeight="1" x14ac:dyDescent="0.15">
      <c r="A99" s="69"/>
      <c r="B99" s="69"/>
      <c r="C99" s="98"/>
      <c r="D99" s="98"/>
      <c r="E99" s="98"/>
      <c r="F99" s="98"/>
      <c r="G99" s="98"/>
      <c r="H99" s="98"/>
      <c r="I99" s="113"/>
      <c r="J99" s="98"/>
      <c r="K99" s="98"/>
      <c r="L99" s="98"/>
      <c r="M99" s="98"/>
      <c r="N99" s="98"/>
      <c r="O99" s="98"/>
      <c r="P99" s="98"/>
      <c r="Q99" s="98"/>
      <c r="R99" s="98"/>
      <c r="S99" s="98"/>
      <c r="T99" s="98"/>
      <c r="U99" s="98"/>
      <c r="V99" s="98"/>
      <c r="W99" s="98"/>
      <c r="X99" s="98"/>
    </row>
    <row r="100" spans="1:26" ht="15.75" hidden="1" customHeight="1" x14ac:dyDescent="0.15">
      <c r="A100" s="69"/>
      <c r="B100" s="69"/>
      <c r="C100" s="98"/>
      <c r="D100" s="98"/>
      <c r="E100" s="98"/>
      <c r="F100" s="98"/>
      <c r="G100" s="98"/>
      <c r="H100" s="98"/>
      <c r="I100" s="113"/>
      <c r="J100" s="98"/>
      <c r="K100" s="98"/>
      <c r="L100" s="98"/>
      <c r="M100" s="98"/>
      <c r="N100" s="98"/>
      <c r="O100" s="98"/>
      <c r="P100" s="98"/>
      <c r="Q100" s="98"/>
      <c r="R100" s="98"/>
      <c r="S100" s="98"/>
      <c r="T100" s="98"/>
      <c r="U100" s="98"/>
      <c r="V100" s="98"/>
      <c r="W100" s="98"/>
      <c r="X100" s="98"/>
    </row>
    <row r="101" spans="1:26" ht="15.75" hidden="1" customHeight="1" x14ac:dyDescent="0.15">
      <c r="A101" s="69"/>
      <c r="B101" s="69"/>
      <c r="C101" s="98"/>
      <c r="D101" s="98"/>
      <c r="E101" s="98"/>
      <c r="F101" s="98"/>
      <c r="G101" s="98"/>
      <c r="H101" s="98"/>
      <c r="I101" s="113"/>
      <c r="J101" s="98"/>
      <c r="K101" s="98"/>
      <c r="L101" s="98"/>
      <c r="M101" s="98"/>
      <c r="N101" s="98"/>
      <c r="O101" s="98"/>
      <c r="P101" s="98"/>
      <c r="Q101" s="98"/>
      <c r="R101" s="98"/>
      <c r="S101" s="98"/>
      <c r="T101" s="98"/>
      <c r="U101" s="98"/>
      <c r="V101" s="98"/>
      <c r="W101" s="98"/>
      <c r="X101" s="98"/>
    </row>
    <row r="102" spans="1:26" ht="15.75" hidden="1" customHeight="1" x14ac:dyDescent="0.15">
      <c r="A102" s="69"/>
      <c r="B102" s="69"/>
      <c r="C102" s="98"/>
      <c r="D102" s="98"/>
      <c r="E102" s="98"/>
      <c r="F102" s="98"/>
      <c r="G102" s="98"/>
      <c r="H102" s="98"/>
      <c r="I102" s="113"/>
      <c r="J102" s="98"/>
      <c r="K102" s="98"/>
      <c r="L102" s="98"/>
      <c r="M102" s="98"/>
      <c r="N102" s="98"/>
      <c r="O102" s="98"/>
      <c r="P102" s="98"/>
      <c r="Q102" s="98"/>
      <c r="R102" s="98"/>
      <c r="S102" s="98"/>
      <c r="T102" s="98"/>
      <c r="U102" s="98"/>
      <c r="V102" s="98"/>
      <c r="W102" s="98"/>
      <c r="X102" s="98"/>
    </row>
    <row r="103" spans="1:26" ht="15.75" hidden="1" customHeight="1" x14ac:dyDescent="0.15">
      <c r="A103" s="69"/>
      <c r="B103" s="69"/>
      <c r="C103" s="98"/>
      <c r="D103" s="98"/>
      <c r="E103" s="98"/>
      <c r="F103" s="98"/>
      <c r="G103" s="98"/>
      <c r="H103" s="98"/>
      <c r="I103" s="113"/>
      <c r="J103" s="98"/>
      <c r="K103" s="98"/>
      <c r="L103" s="98"/>
      <c r="M103" s="98"/>
      <c r="N103" s="98"/>
      <c r="O103" s="98"/>
      <c r="P103" s="98"/>
      <c r="Q103" s="98"/>
      <c r="R103" s="98"/>
      <c r="S103" s="98"/>
      <c r="T103" s="98"/>
      <c r="U103" s="98"/>
      <c r="V103" s="98"/>
      <c r="W103" s="98"/>
      <c r="X103" s="98"/>
    </row>
    <row r="104" spans="1:26" ht="15.75" hidden="1" customHeight="1" x14ac:dyDescent="0.15">
      <c r="A104" s="69"/>
      <c r="B104" s="69"/>
      <c r="C104" s="98"/>
      <c r="D104" s="98"/>
      <c r="E104" s="98"/>
      <c r="F104" s="98"/>
      <c r="G104" s="98"/>
      <c r="H104" s="98"/>
      <c r="I104" s="113"/>
      <c r="J104" s="98"/>
      <c r="K104" s="98"/>
      <c r="L104" s="98"/>
      <c r="M104" s="98"/>
      <c r="N104" s="98"/>
      <c r="O104" s="98"/>
      <c r="P104" s="98"/>
      <c r="Q104" s="98"/>
      <c r="R104" s="98"/>
      <c r="S104" s="98"/>
      <c r="T104" s="98"/>
      <c r="U104" s="98"/>
      <c r="V104" s="98"/>
      <c r="W104" s="98"/>
      <c r="X104" s="98"/>
    </row>
    <row r="105" spans="1:26" ht="15.75" hidden="1" customHeight="1" x14ac:dyDescent="0.15">
      <c r="A105" s="69"/>
      <c r="B105" s="69"/>
      <c r="C105" s="98"/>
      <c r="D105" s="98"/>
      <c r="E105" s="98"/>
      <c r="F105" s="98"/>
      <c r="G105" s="98"/>
      <c r="H105" s="98"/>
      <c r="I105" s="113"/>
      <c r="J105" s="98"/>
      <c r="K105" s="98"/>
      <c r="L105" s="98"/>
      <c r="M105" s="98"/>
      <c r="N105" s="98"/>
      <c r="O105" s="98"/>
      <c r="P105" s="98"/>
      <c r="Q105" s="98"/>
      <c r="R105" s="98"/>
      <c r="S105" s="98"/>
      <c r="T105" s="98"/>
      <c r="U105" s="98"/>
      <c r="V105" s="98"/>
      <c r="W105" s="98"/>
      <c r="X105" s="98"/>
    </row>
    <row r="106" spans="1:26" ht="15.75" hidden="1" customHeight="1" x14ac:dyDescent="0.15">
      <c r="A106" s="69"/>
      <c r="B106" s="69"/>
      <c r="C106" s="98"/>
      <c r="D106" s="98"/>
      <c r="E106" s="98"/>
      <c r="F106" s="98"/>
      <c r="G106" s="98"/>
      <c r="H106" s="98"/>
      <c r="I106" s="113"/>
      <c r="J106" s="98"/>
      <c r="K106" s="98"/>
      <c r="L106" s="98"/>
      <c r="M106" s="98"/>
      <c r="N106" s="98"/>
      <c r="O106" s="98"/>
      <c r="P106" s="98"/>
      <c r="Q106" s="98"/>
      <c r="R106" s="98"/>
      <c r="S106" s="98"/>
      <c r="T106" s="98"/>
      <c r="U106" s="98"/>
      <c r="V106" s="98"/>
      <c r="W106" s="98"/>
      <c r="X106" s="98"/>
    </row>
    <row r="107" spans="1:26" ht="15.75" hidden="1" customHeight="1" x14ac:dyDescent="0.15">
      <c r="A107" s="69"/>
      <c r="B107" s="69"/>
      <c r="C107" s="98"/>
      <c r="D107" s="98"/>
      <c r="E107" s="98"/>
      <c r="F107" s="98"/>
      <c r="G107" s="98"/>
      <c r="H107" s="98"/>
      <c r="I107" s="113"/>
      <c r="J107" s="98"/>
      <c r="K107" s="98"/>
      <c r="L107" s="98"/>
      <c r="M107" s="98"/>
      <c r="N107" s="98"/>
      <c r="O107" s="98"/>
      <c r="P107" s="98"/>
      <c r="Q107" s="98"/>
      <c r="R107" s="98"/>
      <c r="S107" s="98"/>
      <c r="T107" s="98"/>
      <c r="U107" s="98"/>
      <c r="V107" s="98"/>
      <c r="W107" s="98"/>
      <c r="X107" s="98"/>
    </row>
    <row r="108" spans="1:26" ht="20.100000000000001" customHeight="1" x14ac:dyDescent="0.15">
      <c r="A108" s="69"/>
      <c r="B108" s="69"/>
      <c r="C108" s="98"/>
      <c r="D108" s="98"/>
      <c r="E108" s="98"/>
      <c r="F108" s="98"/>
      <c r="G108" s="98"/>
      <c r="H108" s="98"/>
      <c r="I108" s="113"/>
      <c r="J108" s="98"/>
      <c r="K108" s="98"/>
      <c r="L108" s="98"/>
      <c r="M108" s="98"/>
      <c r="N108" s="98"/>
      <c r="O108" s="98"/>
      <c r="P108" s="98"/>
      <c r="Q108" s="98"/>
      <c r="R108" s="98"/>
      <c r="S108" s="98"/>
      <c r="T108" s="98"/>
      <c r="U108" s="98"/>
      <c r="V108" s="98"/>
      <c r="W108" s="98"/>
      <c r="X108" s="98"/>
    </row>
    <row r="109" spans="1:26" ht="20.100000000000001" customHeight="1" x14ac:dyDescent="0.15">
      <c r="A109" s="84"/>
      <c r="B109" s="69"/>
      <c r="C109" s="85" t="s">
        <v>60</v>
      </c>
      <c r="D109" s="86"/>
      <c r="E109" s="86"/>
      <c r="F109" s="86"/>
      <c r="G109" s="86"/>
      <c r="H109" s="87"/>
    </row>
    <row r="110" spans="1:26" ht="20.100000000000001" customHeight="1" x14ac:dyDescent="0.15">
      <c r="A110" s="84"/>
      <c r="B110" s="69"/>
      <c r="C110" s="121"/>
      <c r="D110" s="122"/>
      <c r="E110" s="122"/>
      <c r="F110" s="122"/>
      <c r="G110" s="122"/>
      <c r="H110" s="122"/>
      <c r="I110" s="123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1"/>
    </row>
    <row r="111" spans="1:26" ht="30" customHeight="1" x14ac:dyDescent="0.15">
      <c r="A111" s="84"/>
      <c r="B111" s="69"/>
      <c r="C111" s="121"/>
      <c r="D111" s="124" t="s">
        <v>344</v>
      </c>
      <c r="E111" s="124"/>
      <c r="F111" s="124"/>
      <c r="G111" s="124"/>
      <c r="H111" s="124"/>
      <c r="I111" s="124"/>
      <c r="J111" s="124"/>
      <c r="K111" s="124"/>
      <c r="L111" s="124"/>
      <c r="M111" s="124"/>
      <c r="N111" s="124"/>
      <c r="O111" s="124"/>
      <c r="P111" s="124"/>
      <c r="Q111" s="124"/>
      <c r="R111" s="124"/>
      <c r="S111" s="124"/>
      <c r="T111" s="124"/>
      <c r="U111" s="124"/>
      <c r="V111" s="124"/>
      <c r="W111" s="124"/>
      <c r="X111" s="124"/>
      <c r="Y111" s="124"/>
      <c r="Z111" s="97"/>
    </row>
    <row r="112" spans="1:26" ht="20.100000000000001" customHeight="1" x14ac:dyDescent="0.15">
      <c r="A112" s="84"/>
      <c r="B112" s="69"/>
      <c r="C112" s="92"/>
      <c r="D112" s="93">
        <v>1</v>
      </c>
      <c r="E112" s="65" t="s">
        <v>8</v>
      </c>
      <c r="I112" s="39"/>
      <c r="J112" s="39"/>
      <c r="K112" s="39"/>
      <c r="L112" s="39"/>
      <c r="M112" s="39"/>
      <c r="N112" s="39"/>
      <c r="O112" s="39"/>
      <c r="P112" s="39"/>
      <c r="Q112" s="39"/>
      <c r="R112" s="39"/>
      <c r="S112" s="39"/>
      <c r="T112" s="39"/>
      <c r="U112" s="39"/>
      <c r="V112" s="39"/>
      <c r="W112" s="39"/>
      <c r="X112" s="39"/>
      <c r="Y112" s="39"/>
      <c r="Z112" s="97"/>
    </row>
    <row r="113" spans="1:26" ht="20.100000000000001" customHeight="1" x14ac:dyDescent="0.15">
      <c r="A113" s="84"/>
      <c r="B113" s="69"/>
      <c r="C113" s="92"/>
      <c r="D113" s="93"/>
      <c r="E113" s="98"/>
      <c r="F113" s="98"/>
      <c r="G113" s="98"/>
      <c r="H113" s="98"/>
      <c r="I113" s="101"/>
      <c r="J113" s="100" t="s">
        <v>68</v>
      </c>
      <c r="K113" s="99"/>
      <c r="L113" s="99"/>
      <c r="M113" s="99"/>
      <c r="N113" s="99"/>
      <c r="O113" s="99"/>
      <c r="P113" s="99"/>
      <c r="Q113" s="99"/>
      <c r="R113" s="99"/>
      <c r="S113" s="99"/>
      <c r="T113" s="99"/>
      <c r="U113" s="99"/>
      <c r="V113" s="99"/>
      <c r="W113" s="99"/>
      <c r="X113" s="99"/>
      <c r="Y113" s="99"/>
      <c r="Z113" s="97"/>
    </row>
    <row r="114" spans="1:26" ht="20.100000000000001" customHeight="1" x14ac:dyDescent="0.15">
      <c r="A114" s="84"/>
      <c r="B114" s="69"/>
      <c r="C114" s="92"/>
      <c r="D114" s="93">
        <v>2</v>
      </c>
      <c r="E114" s="65" t="s">
        <v>18</v>
      </c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39"/>
      <c r="Y114" s="39"/>
      <c r="Z114" s="97"/>
    </row>
    <row r="115" spans="1:26" ht="20.100000000000001" customHeight="1" x14ac:dyDescent="0.15">
      <c r="A115" s="84"/>
      <c r="B115" s="69"/>
      <c r="C115" s="92"/>
      <c r="D115" s="93"/>
      <c r="E115" s="98"/>
      <c r="F115" s="98"/>
      <c r="G115" s="98"/>
      <c r="H115" s="98"/>
      <c r="I115" s="101"/>
      <c r="J115" s="100" t="s">
        <v>11</v>
      </c>
      <c r="K115" s="99"/>
      <c r="L115" s="99"/>
      <c r="M115" s="99"/>
      <c r="N115" s="99"/>
      <c r="O115" s="99"/>
      <c r="P115" s="99"/>
      <c r="Q115" s="99"/>
      <c r="R115" s="99"/>
      <c r="S115" s="99"/>
      <c r="T115" s="99"/>
      <c r="U115" s="99"/>
      <c r="V115" s="99"/>
      <c r="W115" s="99"/>
      <c r="X115" s="99"/>
      <c r="Y115" s="99"/>
      <c r="Z115" s="97"/>
    </row>
    <row r="116" spans="1:26" ht="20.100000000000001" customHeight="1" x14ac:dyDescent="0.15">
      <c r="A116" s="84"/>
      <c r="B116" s="69"/>
      <c r="C116" s="92"/>
      <c r="D116" s="93">
        <v>3</v>
      </c>
      <c r="E116" s="65" t="s">
        <v>19</v>
      </c>
      <c r="I116" s="39"/>
      <c r="J116" s="39"/>
      <c r="K116" s="39"/>
      <c r="L116" s="39"/>
      <c r="M116" s="39"/>
      <c r="N116" s="39"/>
      <c r="O116" s="39"/>
      <c r="P116" s="39"/>
      <c r="Q116" s="39"/>
      <c r="R116" s="39"/>
      <c r="S116" s="39"/>
      <c r="T116" s="39"/>
      <c r="U116" s="39"/>
      <c r="V116" s="39"/>
      <c r="W116" s="39"/>
      <c r="X116" s="39"/>
      <c r="Y116" s="39"/>
      <c r="Z116" s="97"/>
    </row>
    <row r="117" spans="1:26" ht="20.100000000000001" customHeight="1" x14ac:dyDescent="0.15">
      <c r="A117" s="84"/>
      <c r="B117" s="69"/>
      <c r="C117" s="92"/>
      <c r="D117" s="93"/>
      <c r="E117" s="98"/>
      <c r="F117" s="98"/>
      <c r="G117" s="98"/>
      <c r="H117" s="98"/>
      <c r="I117" s="101"/>
      <c r="J117" s="100" t="s">
        <v>12</v>
      </c>
      <c r="K117" s="99"/>
      <c r="L117" s="99"/>
      <c r="M117" s="99"/>
      <c r="N117" s="99"/>
      <c r="O117" s="99"/>
      <c r="P117" s="99"/>
      <c r="Q117" s="99"/>
      <c r="R117" s="99"/>
      <c r="S117" s="99"/>
      <c r="T117" s="99"/>
      <c r="U117" s="99"/>
      <c r="V117" s="99"/>
      <c r="W117" s="99"/>
      <c r="X117" s="99"/>
      <c r="Y117" s="99"/>
      <c r="Z117" s="97"/>
    </row>
    <row r="118" spans="1:26" ht="20.100000000000001" customHeight="1" x14ac:dyDescent="0.15">
      <c r="A118" s="84">
        <f>IF(AND(TRIM($I118)&lt;&gt;"",NOT(ISNUMBER(VALUE(SUBSTITUTE($I118,"-",""))))), 1001, 0)</f>
        <v>0</v>
      </c>
      <c r="B118" s="69"/>
      <c r="C118" s="92"/>
      <c r="D118" s="93">
        <v>4</v>
      </c>
      <c r="E118" s="65" t="s">
        <v>6</v>
      </c>
      <c r="I118" s="39"/>
      <c r="J118" s="39"/>
      <c r="K118" s="39"/>
      <c r="L118" s="39"/>
      <c r="M118" s="39"/>
      <c r="N118" s="98"/>
      <c r="O118" s="125" t="s">
        <v>345</v>
      </c>
      <c r="P118" s="8"/>
      <c r="Q118" s="98" t="s">
        <v>21</v>
      </c>
      <c r="V118" s="98"/>
      <c r="W118" s="98"/>
      <c r="X118" s="98"/>
      <c r="Y118" s="98"/>
      <c r="Z118" s="97"/>
    </row>
    <row r="119" spans="1:26" ht="20.100000000000001" customHeight="1" x14ac:dyDescent="0.15">
      <c r="A119" s="84"/>
      <c r="B119" s="69"/>
      <c r="C119" s="102"/>
      <c r="D119" s="98"/>
      <c r="E119" s="98"/>
      <c r="F119" s="98"/>
      <c r="G119" s="98"/>
      <c r="H119" s="98"/>
      <c r="I119" s="101"/>
      <c r="J119" s="100" t="s">
        <v>343</v>
      </c>
      <c r="K119" s="99"/>
      <c r="L119" s="99"/>
      <c r="M119" s="99"/>
      <c r="N119" s="99"/>
      <c r="O119" s="99"/>
      <c r="P119" s="99"/>
      <c r="Q119" s="99"/>
      <c r="R119" s="99"/>
      <c r="S119" s="99"/>
      <c r="T119" s="99"/>
      <c r="U119" s="99"/>
      <c r="V119" s="99"/>
      <c r="W119" s="99"/>
      <c r="X119" s="99"/>
      <c r="Y119" s="99"/>
      <c r="Z119" s="97"/>
    </row>
    <row r="120" spans="1:26" ht="20.100000000000001" customHeight="1" x14ac:dyDescent="0.15">
      <c r="A120" s="84">
        <f>IF(AND(TRIM($I120)&lt;&gt;"",NOT(ISNUMBER(VALUE(SUBSTITUTE($I120,"-",""))))), 1001, 0)</f>
        <v>0</v>
      </c>
      <c r="B120" s="69"/>
      <c r="C120" s="92"/>
      <c r="D120" s="93">
        <v>5</v>
      </c>
      <c r="E120" s="65" t="s">
        <v>7</v>
      </c>
      <c r="I120" s="39"/>
      <c r="J120" s="39"/>
      <c r="K120" s="39"/>
      <c r="L120" s="39"/>
      <c r="M120" s="39"/>
      <c r="N120" s="98"/>
      <c r="O120" s="98"/>
      <c r="P120" s="98"/>
      <c r="Q120" s="98"/>
      <c r="R120" s="98"/>
      <c r="S120" s="98"/>
      <c r="T120" s="98"/>
      <c r="U120" s="98"/>
      <c r="V120" s="98"/>
      <c r="W120" s="98"/>
      <c r="X120" s="98"/>
      <c r="Y120" s="98"/>
      <c r="Z120" s="97"/>
    </row>
    <row r="121" spans="1:26" ht="20.100000000000001" customHeight="1" x14ac:dyDescent="0.15">
      <c r="A121" s="84"/>
      <c r="B121" s="69"/>
      <c r="C121" s="102"/>
      <c r="D121" s="98"/>
      <c r="E121" s="98"/>
      <c r="F121" s="98"/>
      <c r="G121" s="98"/>
      <c r="H121" s="98"/>
      <c r="I121" s="101"/>
      <c r="J121" s="100" t="s">
        <v>71</v>
      </c>
      <c r="K121" s="99"/>
      <c r="L121" s="99"/>
      <c r="M121" s="99"/>
      <c r="N121" s="99"/>
      <c r="O121" s="99"/>
      <c r="P121" s="99"/>
      <c r="Q121" s="99"/>
      <c r="R121" s="99"/>
      <c r="S121" s="99"/>
      <c r="T121" s="99"/>
      <c r="U121" s="99"/>
      <c r="V121" s="99"/>
      <c r="W121" s="99"/>
      <c r="X121" s="99"/>
      <c r="Y121" s="99"/>
      <c r="Z121" s="97"/>
    </row>
    <row r="122" spans="1:26" ht="20.100000000000001" customHeight="1" x14ac:dyDescent="0.15">
      <c r="A122" s="84"/>
      <c r="B122" s="69"/>
      <c r="C122" s="92"/>
      <c r="D122" s="93">
        <v>6</v>
      </c>
      <c r="E122" s="65" t="s">
        <v>10</v>
      </c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39"/>
      <c r="Y122" s="39"/>
      <c r="Z122" s="97"/>
    </row>
    <row r="123" spans="1:26" ht="20.100000000000001" customHeight="1" x14ac:dyDescent="0.15">
      <c r="A123" s="84"/>
      <c r="B123" s="69"/>
      <c r="C123" s="102"/>
      <c r="D123" s="98"/>
      <c r="E123" s="98"/>
      <c r="F123" s="98"/>
      <c r="G123" s="98"/>
      <c r="H123" s="98"/>
      <c r="I123" s="95"/>
      <c r="J123" s="100" t="s">
        <v>17</v>
      </c>
      <c r="K123" s="99"/>
      <c r="L123" s="99"/>
      <c r="M123" s="99"/>
      <c r="N123" s="99"/>
      <c r="O123" s="99"/>
      <c r="P123" s="99"/>
      <c r="Q123" s="99"/>
      <c r="R123" s="99"/>
      <c r="S123" s="99"/>
      <c r="T123" s="99"/>
      <c r="U123" s="99"/>
      <c r="V123" s="99"/>
      <c r="W123" s="99"/>
      <c r="X123" s="99"/>
      <c r="Y123" s="99"/>
      <c r="Z123" s="97"/>
    </row>
    <row r="124" spans="1:26" ht="20.100000000000001" customHeight="1" x14ac:dyDescent="0.15">
      <c r="A124" s="84"/>
      <c r="B124" s="69"/>
      <c r="C124" s="108"/>
      <c r="D124" s="109"/>
      <c r="E124" s="109"/>
      <c r="F124" s="109"/>
      <c r="G124" s="109"/>
      <c r="H124" s="109"/>
      <c r="I124" s="111"/>
      <c r="J124" s="111"/>
      <c r="K124" s="111"/>
      <c r="L124" s="111"/>
      <c r="M124" s="111"/>
      <c r="N124" s="111"/>
      <c r="O124" s="111"/>
      <c r="P124" s="111"/>
      <c r="Q124" s="111"/>
      <c r="R124" s="111"/>
      <c r="S124" s="111"/>
      <c r="T124" s="111"/>
      <c r="U124" s="111"/>
      <c r="V124" s="111"/>
      <c r="W124" s="111"/>
      <c r="X124" s="111"/>
      <c r="Y124" s="111"/>
      <c r="Z124" s="112"/>
    </row>
    <row r="125" spans="1:26" ht="20.100000000000001" customHeight="1" x14ac:dyDescent="0.15">
      <c r="A125" s="84"/>
      <c r="B125" s="69"/>
      <c r="C125" s="98"/>
      <c r="D125" s="98"/>
      <c r="E125" s="98"/>
      <c r="F125" s="98"/>
      <c r="G125" s="98"/>
      <c r="H125" s="98"/>
      <c r="I125" s="126"/>
      <c r="J125" s="113"/>
      <c r="K125" s="113"/>
      <c r="L125" s="113"/>
      <c r="M125" s="113"/>
      <c r="N125" s="113"/>
      <c r="O125" s="113"/>
      <c r="P125" s="113"/>
      <c r="Q125" s="113"/>
      <c r="R125" s="113"/>
      <c r="S125" s="113"/>
      <c r="T125" s="113"/>
      <c r="U125" s="113"/>
      <c r="V125" s="113"/>
      <c r="W125" s="113"/>
      <c r="X125" s="113"/>
      <c r="Y125" s="113"/>
      <c r="Z125" s="98"/>
    </row>
    <row r="126" spans="1:26" ht="15.75" hidden="1" customHeight="1" x14ac:dyDescent="0.15">
      <c r="A126" s="69"/>
      <c r="B126" s="69"/>
      <c r="C126" s="98"/>
      <c r="D126" s="98"/>
      <c r="E126" s="98"/>
      <c r="F126" s="98"/>
      <c r="G126" s="98"/>
      <c r="H126" s="98"/>
      <c r="I126" s="113"/>
      <c r="J126" s="98"/>
      <c r="K126" s="98"/>
      <c r="L126" s="98"/>
      <c r="M126" s="98"/>
      <c r="N126" s="98"/>
      <c r="O126" s="98"/>
      <c r="P126" s="98"/>
      <c r="Q126" s="98"/>
      <c r="R126" s="98"/>
      <c r="S126" s="98"/>
      <c r="T126" s="98"/>
      <c r="U126" s="98"/>
      <c r="V126" s="98"/>
      <c r="W126" s="98"/>
      <c r="X126" s="98"/>
    </row>
    <row r="127" spans="1:26" ht="15.75" hidden="1" customHeight="1" x14ac:dyDescent="0.15">
      <c r="A127" s="69"/>
      <c r="B127" s="69"/>
      <c r="C127" s="98"/>
      <c r="D127" s="98"/>
      <c r="E127" s="98"/>
      <c r="F127" s="98"/>
      <c r="G127" s="98"/>
      <c r="H127" s="98"/>
      <c r="I127" s="113"/>
      <c r="J127" s="98"/>
      <c r="K127" s="98"/>
      <c r="L127" s="98"/>
      <c r="M127" s="98"/>
      <c r="N127" s="98"/>
      <c r="O127" s="98"/>
      <c r="P127" s="98"/>
      <c r="Q127" s="98"/>
      <c r="R127" s="98"/>
      <c r="S127" s="98"/>
      <c r="T127" s="98"/>
      <c r="U127" s="98"/>
      <c r="V127" s="98"/>
      <c r="W127" s="98"/>
      <c r="X127" s="98"/>
    </row>
    <row r="128" spans="1:26" ht="15.75" hidden="1" customHeight="1" x14ac:dyDescent="0.15">
      <c r="A128" s="69"/>
      <c r="B128" s="69"/>
      <c r="C128" s="98"/>
      <c r="D128" s="98"/>
      <c r="E128" s="98"/>
      <c r="F128" s="98"/>
      <c r="G128" s="98"/>
      <c r="H128" s="98"/>
      <c r="I128" s="113"/>
      <c r="J128" s="98"/>
      <c r="K128" s="98"/>
      <c r="L128" s="98"/>
      <c r="M128" s="98"/>
      <c r="N128" s="98"/>
      <c r="O128" s="98"/>
      <c r="P128" s="98"/>
      <c r="Q128" s="98"/>
      <c r="R128" s="98"/>
      <c r="S128" s="98"/>
      <c r="T128" s="98"/>
      <c r="U128" s="98"/>
      <c r="V128" s="98"/>
      <c r="W128" s="98"/>
      <c r="X128" s="98"/>
    </row>
    <row r="129" spans="1:24" ht="15.75" hidden="1" customHeight="1" x14ac:dyDescent="0.15">
      <c r="A129" s="69"/>
      <c r="B129" s="69"/>
      <c r="C129" s="98"/>
      <c r="D129" s="98"/>
      <c r="E129" s="98"/>
      <c r="F129" s="98"/>
      <c r="G129" s="98"/>
      <c r="H129" s="98"/>
      <c r="I129" s="113"/>
      <c r="J129" s="98"/>
      <c r="K129" s="98"/>
      <c r="L129" s="98"/>
      <c r="M129" s="98"/>
      <c r="N129" s="98"/>
      <c r="O129" s="98"/>
      <c r="P129" s="98"/>
      <c r="Q129" s="98"/>
      <c r="R129" s="98"/>
      <c r="S129" s="98"/>
      <c r="T129" s="98"/>
      <c r="U129" s="98"/>
      <c r="V129" s="98"/>
      <c r="W129" s="98"/>
      <c r="X129" s="98"/>
    </row>
    <row r="130" spans="1:24" ht="15.75" hidden="1" customHeight="1" x14ac:dyDescent="0.15">
      <c r="A130" s="69"/>
      <c r="B130" s="69"/>
      <c r="C130" s="98"/>
      <c r="D130" s="98"/>
      <c r="E130" s="98"/>
      <c r="F130" s="98"/>
      <c r="G130" s="98"/>
      <c r="H130" s="98"/>
      <c r="I130" s="113"/>
      <c r="J130" s="98"/>
      <c r="K130" s="98"/>
      <c r="L130" s="98"/>
      <c r="M130" s="98"/>
      <c r="N130" s="98"/>
      <c r="O130" s="98"/>
      <c r="P130" s="98"/>
      <c r="Q130" s="98"/>
      <c r="R130" s="98"/>
      <c r="S130" s="98"/>
      <c r="T130" s="98"/>
      <c r="U130" s="98"/>
      <c r="V130" s="98"/>
      <c r="W130" s="98"/>
      <c r="X130" s="98"/>
    </row>
    <row r="131" spans="1:24" ht="15.75" hidden="1" customHeight="1" x14ac:dyDescent="0.15">
      <c r="A131" s="69"/>
      <c r="B131" s="69"/>
      <c r="C131" s="98"/>
      <c r="D131" s="98"/>
      <c r="E131" s="98"/>
      <c r="F131" s="98"/>
      <c r="G131" s="98"/>
      <c r="H131" s="98"/>
      <c r="I131" s="113"/>
      <c r="J131" s="98"/>
      <c r="K131" s="98"/>
      <c r="L131" s="98"/>
      <c r="M131" s="98"/>
      <c r="N131" s="98"/>
      <c r="O131" s="98"/>
      <c r="P131" s="98"/>
      <c r="Q131" s="98"/>
      <c r="R131" s="98"/>
      <c r="S131" s="98"/>
      <c r="T131" s="98"/>
      <c r="U131" s="98"/>
      <c r="V131" s="98"/>
      <c r="W131" s="98"/>
      <c r="X131" s="98"/>
    </row>
    <row r="132" spans="1:24" ht="15.75" hidden="1" customHeight="1" x14ac:dyDescent="0.15">
      <c r="A132" s="69"/>
      <c r="B132" s="69"/>
      <c r="C132" s="98"/>
      <c r="D132" s="98"/>
      <c r="E132" s="98"/>
      <c r="F132" s="98"/>
      <c r="G132" s="98"/>
      <c r="H132" s="98"/>
      <c r="I132" s="113"/>
      <c r="J132" s="98"/>
      <c r="K132" s="98"/>
      <c r="L132" s="98"/>
      <c r="M132" s="98"/>
      <c r="N132" s="98"/>
      <c r="O132" s="98"/>
      <c r="P132" s="98"/>
      <c r="Q132" s="98"/>
      <c r="R132" s="98"/>
      <c r="S132" s="98"/>
      <c r="T132" s="98"/>
      <c r="U132" s="98"/>
      <c r="V132" s="98"/>
      <c r="W132" s="98"/>
      <c r="X132" s="98"/>
    </row>
    <row r="133" spans="1:24" ht="15.75" hidden="1" customHeight="1" x14ac:dyDescent="0.15">
      <c r="A133" s="69"/>
      <c r="B133" s="69"/>
      <c r="C133" s="98"/>
      <c r="D133" s="98"/>
      <c r="E133" s="98"/>
      <c r="F133" s="98"/>
      <c r="G133" s="98"/>
      <c r="H133" s="98"/>
      <c r="I133" s="113"/>
      <c r="J133" s="98"/>
      <c r="K133" s="98"/>
      <c r="L133" s="98"/>
      <c r="M133" s="98"/>
      <c r="N133" s="98"/>
      <c r="O133" s="98"/>
      <c r="P133" s="98"/>
      <c r="Q133" s="98"/>
      <c r="R133" s="98"/>
      <c r="S133" s="98"/>
      <c r="T133" s="98"/>
      <c r="U133" s="98"/>
      <c r="V133" s="98"/>
      <c r="W133" s="98"/>
      <c r="X133" s="98"/>
    </row>
    <row r="134" spans="1:24" ht="15.75" hidden="1" customHeight="1" x14ac:dyDescent="0.15">
      <c r="A134" s="69"/>
      <c r="B134" s="69"/>
      <c r="C134" s="98"/>
      <c r="D134" s="98"/>
      <c r="E134" s="98"/>
      <c r="F134" s="98"/>
      <c r="G134" s="98"/>
      <c r="H134" s="98"/>
      <c r="I134" s="113"/>
      <c r="J134" s="98"/>
      <c r="K134" s="98"/>
      <c r="L134" s="98"/>
      <c r="M134" s="98"/>
      <c r="N134" s="98"/>
      <c r="O134" s="98"/>
      <c r="P134" s="98"/>
      <c r="Q134" s="98"/>
      <c r="R134" s="98"/>
      <c r="S134" s="98"/>
      <c r="T134" s="98"/>
      <c r="U134" s="98"/>
      <c r="V134" s="98"/>
      <c r="W134" s="98"/>
      <c r="X134" s="98"/>
    </row>
    <row r="135" spans="1:24" ht="15.75" hidden="1" customHeight="1" x14ac:dyDescent="0.15">
      <c r="A135" s="69"/>
      <c r="B135" s="69"/>
      <c r="C135" s="98"/>
      <c r="D135" s="98"/>
      <c r="E135" s="98"/>
      <c r="F135" s="98"/>
      <c r="G135" s="98"/>
      <c r="H135" s="98"/>
      <c r="I135" s="113"/>
      <c r="J135" s="98"/>
      <c r="K135" s="98"/>
      <c r="L135" s="98"/>
      <c r="M135" s="98"/>
      <c r="N135" s="98"/>
      <c r="O135" s="98"/>
      <c r="P135" s="98"/>
      <c r="Q135" s="98"/>
      <c r="R135" s="98"/>
      <c r="S135" s="98"/>
      <c r="T135" s="98"/>
      <c r="U135" s="98"/>
      <c r="V135" s="98"/>
      <c r="W135" s="98"/>
      <c r="X135" s="98"/>
    </row>
    <row r="136" spans="1:24" ht="15.75" hidden="1" customHeight="1" x14ac:dyDescent="0.15">
      <c r="A136" s="69"/>
      <c r="B136" s="69"/>
      <c r="C136" s="98"/>
      <c r="D136" s="98"/>
      <c r="E136" s="98"/>
      <c r="F136" s="98"/>
      <c r="G136" s="98"/>
      <c r="H136" s="98"/>
      <c r="I136" s="113"/>
      <c r="J136" s="98"/>
      <c r="K136" s="98"/>
      <c r="L136" s="98"/>
      <c r="M136" s="98"/>
      <c r="N136" s="98"/>
      <c r="O136" s="98"/>
      <c r="P136" s="98"/>
      <c r="Q136" s="98"/>
      <c r="R136" s="98"/>
      <c r="S136" s="98"/>
      <c r="T136" s="98"/>
      <c r="U136" s="98"/>
      <c r="V136" s="98"/>
      <c r="W136" s="98"/>
      <c r="X136" s="98"/>
    </row>
    <row r="137" spans="1:24" ht="15.75" hidden="1" customHeight="1" x14ac:dyDescent="0.15">
      <c r="A137" s="69"/>
      <c r="B137" s="69"/>
      <c r="C137" s="98"/>
      <c r="D137" s="98"/>
      <c r="E137" s="98"/>
      <c r="F137" s="98"/>
      <c r="G137" s="98"/>
      <c r="H137" s="98"/>
      <c r="I137" s="113"/>
      <c r="J137" s="98"/>
      <c r="K137" s="98"/>
      <c r="L137" s="98"/>
      <c r="M137" s="98"/>
      <c r="N137" s="98"/>
      <c r="O137" s="98"/>
      <c r="P137" s="98"/>
      <c r="Q137" s="98"/>
      <c r="R137" s="98"/>
      <c r="S137" s="98"/>
      <c r="T137" s="98"/>
      <c r="U137" s="98"/>
      <c r="V137" s="98"/>
      <c r="W137" s="98"/>
      <c r="X137" s="98"/>
    </row>
    <row r="138" spans="1:24" ht="15.75" hidden="1" customHeight="1" x14ac:dyDescent="0.15">
      <c r="A138" s="69"/>
      <c r="B138" s="69"/>
      <c r="C138" s="98"/>
      <c r="D138" s="98"/>
      <c r="E138" s="98"/>
      <c r="F138" s="98"/>
      <c r="G138" s="98"/>
      <c r="H138" s="98"/>
      <c r="I138" s="113"/>
      <c r="J138" s="98"/>
      <c r="K138" s="98"/>
      <c r="L138" s="98"/>
      <c r="M138" s="98"/>
      <c r="N138" s="98"/>
      <c r="O138" s="98"/>
      <c r="P138" s="98"/>
      <c r="Q138" s="98"/>
      <c r="R138" s="98"/>
      <c r="S138" s="98"/>
      <c r="T138" s="98"/>
      <c r="U138" s="98"/>
      <c r="V138" s="98"/>
      <c r="W138" s="98"/>
      <c r="X138" s="98"/>
    </row>
    <row r="139" spans="1:24" ht="15.75" hidden="1" customHeight="1" x14ac:dyDescent="0.15">
      <c r="A139" s="69"/>
      <c r="B139" s="69"/>
      <c r="C139" s="98"/>
      <c r="D139" s="98"/>
      <c r="E139" s="98"/>
      <c r="F139" s="98"/>
      <c r="G139" s="98"/>
      <c r="H139" s="98"/>
      <c r="I139" s="113"/>
      <c r="J139" s="98"/>
      <c r="K139" s="98"/>
      <c r="L139" s="98"/>
      <c r="M139" s="98"/>
      <c r="N139" s="98"/>
      <c r="O139" s="98"/>
      <c r="P139" s="98"/>
      <c r="Q139" s="98"/>
      <c r="R139" s="98"/>
      <c r="S139" s="98"/>
      <c r="T139" s="98"/>
      <c r="U139" s="98"/>
      <c r="V139" s="98"/>
      <c r="W139" s="98"/>
      <c r="X139" s="98"/>
    </row>
    <row r="140" spans="1:24" ht="15.75" hidden="1" customHeight="1" x14ac:dyDescent="0.15">
      <c r="A140" s="69"/>
      <c r="B140" s="69"/>
      <c r="C140" s="98"/>
      <c r="D140" s="98"/>
      <c r="E140" s="98"/>
      <c r="F140" s="98"/>
      <c r="G140" s="98"/>
      <c r="H140" s="98"/>
      <c r="I140" s="113"/>
      <c r="J140" s="98"/>
      <c r="K140" s="98"/>
      <c r="L140" s="98"/>
      <c r="M140" s="98"/>
      <c r="N140" s="98"/>
      <c r="O140" s="98"/>
      <c r="P140" s="98"/>
      <c r="Q140" s="98"/>
      <c r="R140" s="98"/>
      <c r="S140" s="98"/>
      <c r="T140" s="98"/>
      <c r="U140" s="98"/>
      <c r="V140" s="98"/>
      <c r="W140" s="98"/>
      <c r="X140" s="98"/>
    </row>
    <row r="141" spans="1:24" ht="15.75" hidden="1" customHeight="1" x14ac:dyDescent="0.15">
      <c r="A141" s="69"/>
      <c r="B141" s="69"/>
      <c r="C141" s="98"/>
      <c r="D141" s="98"/>
      <c r="E141" s="98"/>
      <c r="F141" s="98"/>
      <c r="G141" s="98"/>
      <c r="H141" s="98"/>
      <c r="I141" s="113"/>
      <c r="J141" s="98"/>
      <c r="K141" s="98"/>
      <c r="L141" s="98"/>
      <c r="M141" s="98"/>
      <c r="N141" s="98"/>
      <c r="O141" s="98"/>
      <c r="P141" s="98"/>
      <c r="Q141" s="98"/>
      <c r="R141" s="98"/>
      <c r="S141" s="98"/>
      <c r="T141" s="98"/>
      <c r="U141" s="98"/>
      <c r="V141" s="98"/>
      <c r="W141" s="98"/>
      <c r="X141" s="98"/>
    </row>
    <row r="142" spans="1:24" ht="15.75" hidden="1" customHeight="1" x14ac:dyDescent="0.15">
      <c r="A142" s="69"/>
      <c r="B142" s="69"/>
      <c r="C142" s="98"/>
      <c r="D142" s="98"/>
      <c r="E142" s="98"/>
      <c r="F142" s="98"/>
      <c r="G142" s="98"/>
      <c r="H142" s="98"/>
      <c r="I142" s="113"/>
      <c r="J142" s="98"/>
      <c r="K142" s="98"/>
      <c r="L142" s="98"/>
      <c r="M142" s="98"/>
      <c r="N142" s="98"/>
      <c r="O142" s="98"/>
      <c r="P142" s="98"/>
      <c r="Q142" s="98"/>
      <c r="R142" s="98"/>
      <c r="S142" s="98"/>
      <c r="T142" s="98"/>
      <c r="U142" s="98"/>
      <c r="V142" s="98"/>
      <c r="W142" s="98"/>
      <c r="X142" s="98"/>
    </row>
    <row r="143" spans="1:24" ht="15.75" hidden="1" customHeight="1" x14ac:dyDescent="0.15">
      <c r="A143" s="69"/>
      <c r="B143" s="69"/>
      <c r="C143" s="98"/>
      <c r="D143" s="98"/>
      <c r="E143" s="98"/>
      <c r="F143" s="98"/>
      <c r="G143" s="98"/>
      <c r="H143" s="98"/>
      <c r="I143" s="113"/>
      <c r="J143" s="98"/>
      <c r="K143" s="98"/>
      <c r="L143" s="98"/>
      <c r="M143" s="98"/>
      <c r="N143" s="98"/>
      <c r="O143" s="98"/>
      <c r="P143" s="98"/>
      <c r="Q143" s="98"/>
      <c r="R143" s="98"/>
      <c r="S143" s="98"/>
      <c r="T143" s="98"/>
      <c r="U143" s="98"/>
      <c r="V143" s="98"/>
      <c r="W143" s="98"/>
      <c r="X143" s="98"/>
    </row>
    <row r="144" spans="1:24" ht="15.75" hidden="1" customHeight="1" x14ac:dyDescent="0.15">
      <c r="A144" s="69"/>
      <c r="B144" s="69"/>
      <c r="C144" s="98"/>
      <c r="D144" s="98"/>
      <c r="E144" s="98"/>
      <c r="F144" s="98"/>
      <c r="G144" s="98"/>
      <c r="H144" s="98"/>
      <c r="I144" s="113"/>
      <c r="J144" s="98"/>
      <c r="K144" s="98"/>
      <c r="L144" s="98"/>
      <c r="M144" s="98"/>
      <c r="N144" s="98"/>
      <c r="O144" s="98"/>
      <c r="P144" s="98"/>
      <c r="Q144" s="98"/>
      <c r="R144" s="98"/>
      <c r="S144" s="98"/>
      <c r="T144" s="98"/>
      <c r="U144" s="98"/>
      <c r="V144" s="98"/>
      <c r="W144" s="98"/>
      <c r="X144" s="98"/>
    </row>
    <row r="145" spans="1:26" ht="20.100000000000001" customHeight="1" x14ac:dyDescent="0.15">
      <c r="A145" s="69"/>
      <c r="B145" s="69"/>
      <c r="C145" s="98"/>
      <c r="D145" s="98"/>
      <c r="E145" s="98"/>
      <c r="F145" s="98"/>
      <c r="G145" s="98"/>
      <c r="H145" s="98"/>
      <c r="I145" s="113"/>
      <c r="J145" s="98"/>
      <c r="K145" s="98"/>
      <c r="L145" s="98"/>
      <c r="M145" s="98"/>
      <c r="N145" s="98"/>
      <c r="O145" s="98"/>
      <c r="P145" s="98"/>
      <c r="Q145" s="98"/>
      <c r="R145" s="98"/>
      <c r="S145" s="98"/>
      <c r="T145" s="98"/>
      <c r="U145" s="98"/>
      <c r="V145" s="98"/>
      <c r="W145" s="98"/>
      <c r="X145" s="98"/>
    </row>
    <row r="146" spans="1:26" ht="20.100000000000001" customHeight="1" x14ac:dyDescent="0.15">
      <c r="A146" s="84"/>
      <c r="B146" s="69"/>
      <c r="C146" s="85" t="s">
        <v>61</v>
      </c>
      <c r="D146" s="86"/>
      <c r="E146" s="86"/>
      <c r="F146" s="86"/>
      <c r="G146" s="86"/>
      <c r="H146" s="87"/>
      <c r="I146" s="127"/>
    </row>
    <row r="147" spans="1:26" ht="20.100000000000001" customHeight="1" x14ac:dyDescent="0.15">
      <c r="A147" s="84"/>
      <c r="B147" s="69"/>
      <c r="C147" s="88"/>
      <c r="D147" s="89"/>
      <c r="E147" s="89"/>
      <c r="F147" s="89"/>
      <c r="G147" s="89"/>
      <c r="H147" s="89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/>
      <c r="X147" s="90"/>
      <c r="Y147" s="90"/>
      <c r="Z147" s="91"/>
    </row>
    <row r="148" spans="1:26" ht="20.100000000000001" customHeight="1" x14ac:dyDescent="0.15">
      <c r="A148" s="69"/>
      <c r="B148" s="69"/>
      <c r="C148" s="88"/>
      <c r="D148" s="100" t="s">
        <v>313</v>
      </c>
      <c r="E148" s="99"/>
      <c r="F148" s="99"/>
      <c r="G148" s="99"/>
      <c r="H148" s="99"/>
      <c r="I148" s="99"/>
      <c r="J148" s="99"/>
      <c r="K148" s="99"/>
      <c r="L148" s="99"/>
      <c r="M148" s="99"/>
      <c r="N148" s="99"/>
      <c r="O148" s="99"/>
      <c r="P148" s="99"/>
      <c r="Q148" s="99"/>
      <c r="R148" s="99"/>
      <c r="S148" s="99"/>
      <c r="T148" s="99"/>
      <c r="U148" s="99"/>
      <c r="V148" s="99"/>
      <c r="W148" s="99"/>
      <c r="X148" s="99"/>
      <c r="Y148" s="99"/>
      <c r="Z148" s="104"/>
    </row>
    <row r="149" spans="1:26" ht="20.100000000000001" customHeight="1" x14ac:dyDescent="0.15">
      <c r="A149" s="69">
        <f>IF(AND($I149&lt;&gt;"しない", $I149&lt;&gt;"する"), 1001, 0)</f>
        <v>0</v>
      </c>
      <c r="B149" s="69"/>
      <c r="C149" s="88"/>
      <c r="D149" s="93">
        <v>1</v>
      </c>
      <c r="E149" s="98" t="s">
        <v>318</v>
      </c>
      <c r="F149" s="98"/>
      <c r="G149" s="98"/>
      <c r="H149" s="98"/>
      <c r="I149" s="39" t="s">
        <v>347</v>
      </c>
      <c r="J149" s="39"/>
      <c r="K149" s="39"/>
      <c r="L149" s="39"/>
      <c r="M149" s="39"/>
      <c r="N149" s="98"/>
      <c r="O149" s="98"/>
      <c r="P149" s="98"/>
      <c r="Q149" s="98"/>
      <c r="R149" s="98"/>
      <c r="S149" s="98"/>
      <c r="T149" s="98"/>
      <c r="U149" s="98"/>
      <c r="V149" s="98"/>
      <c r="W149" s="98"/>
      <c r="X149" s="98"/>
      <c r="Z149" s="104"/>
    </row>
    <row r="150" spans="1:26" ht="20.100000000000001" customHeight="1" x14ac:dyDescent="0.15">
      <c r="A150" s="69"/>
      <c r="B150" s="69"/>
      <c r="C150" s="88"/>
      <c r="D150" s="98"/>
      <c r="E150" s="98"/>
      <c r="F150" s="98"/>
      <c r="G150" s="98"/>
      <c r="H150" s="98"/>
      <c r="I150" s="101"/>
      <c r="J150" s="100" t="s">
        <v>314</v>
      </c>
      <c r="K150" s="99"/>
      <c r="L150" s="99"/>
      <c r="M150" s="99"/>
      <c r="N150" s="99"/>
      <c r="O150" s="99"/>
      <c r="P150" s="99"/>
      <c r="Q150" s="99"/>
      <c r="R150" s="99"/>
      <c r="S150" s="99"/>
      <c r="T150" s="99"/>
      <c r="U150" s="99"/>
      <c r="V150" s="98"/>
      <c r="W150" s="98"/>
      <c r="X150" s="98"/>
      <c r="Z150" s="104"/>
    </row>
    <row r="151" spans="1:26" ht="20.100000000000001" customHeight="1" x14ac:dyDescent="0.15">
      <c r="A151" s="84">
        <f>IF(AND($I149="する",TRIM($I151)=""), 1001, 0)</f>
        <v>0</v>
      </c>
      <c r="B151" s="69"/>
      <c r="C151" s="92"/>
      <c r="D151" s="93">
        <v>2</v>
      </c>
      <c r="E151" s="65" t="s">
        <v>0</v>
      </c>
      <c r="I151" s="49"/>
      <c r="J151" s="50"/>
      <c r="K151" s="50"/>
      <c r="L151" s="50"/>
      <c r="M151" s="50"/>
      <c r="N151" s="98"/>
      <c r="O151" s="98"/>
      <c r="P151" s="98"/>
      <c r="Q151" s="98"/>
      <c r="R151" s="98"/>
      <c r="S151" s="98"/>
      <c r="T151" s="98"/>
      <c r="U151" s="98"/>
      <c r="V151" s="98"/>
      <c r="W151" s="98"/>
      <c r="X151" s="98"/>
      <c r="Y151" s="98"/>
      <c r="Z151" s="97"/>
    </row>
    <row r="152" spans="1:26" ht="20.100000000000001" customHeight="1" x14ac:dyDescent="0.15">
      <c r="A152" s="84"/>
      <c r="B152" s="69"/>
      <c r="C152" s="92"/>
      <c r="D152" s="93"/>
      <c r="E152" s="98"/>
      <c r="F152" s="98"/>
      <c r="G152" s="98"/>
      <c r="H152" s="98"/>
      <c r="I152" s="95"/>
      <c r="J152" s="100" t="s">
        <v>354</v>
      </c>
      <c r="K152" s="99"/>
      <c r="L152" s="99"/>
      <c r="M152" s="99"/>
      <c r="N152" s="99"/>
      <c r="O152" s="99"/>
      <c r="P152" s="99"/>
      <c r="Q152" s="99"/>
      <c r="R152" s="99"/>
      <c r="S152" s="99"/>
      <c r="T152" s="99"/>
      <c r="U152" s="99"/>
      <c r="V152" s="99"/>
      <c r="W152" s="99"/>
      <c r="X152" s="99"/>
      <c r="Y152" s="99"/>
      <c r="Z152" s="97"/>
    </row>
    <row r="153" spans="1:26" ht="20.100000000000001" customHeight="1" x14ac:dyDescent="0.15">
      <c r="A153" s="84">
        <f>IF(AND($I149="する",TRIM($I153)=""), 1001, 0)</f>
        <v>0</v>
      </c>
      <c r="B153" s="69"/>
      <c r="C153" s="92"/>
      <c r="D153" s="93">
        <v>3</v>
      </c>
      <c r="E153" s="65" t="s">
        <v>1</v>
      </c>
      <c r="I153" s="45"/>
      <c r="J153" s="45"/>
      <c r="K153" s="45"/>
      <c r="L153" s="45"/>
      <c r="M153" s="45"/>
      <c r="N153" s="45"/>
      <c r="O153" s="45"/>
      <c r="P153" s="45"/>
      <c r="Q153" s="45"/>
      <c r="R153" s="45"/>
      <c r="S153" s="45"/>
      <c r="T153" s="45"/>
      <c r="U153" s="45"/>
      <c r="V153" s="45"/>
      <c r="W153" s="45"/>
      <c r="X153" s="45"/>
      <c r="Y153" s="45"/>
      <c r="Z153" s="97"/>
    </row>
    <row r="154" spans="1:26" ht="20.100000000000001" customHeight="1" x14ac:dyDescent="0.15">
      <c r="A154" s="84"/>
      <c r="B154" s="69"/>
      <c r="C154" s="92"/>
      <c r="D154" s="93"/>
      <c r="E154" s="98"/>
      <c r="F154" s="98"/>
      <c r="G154" s="98"/>
      <c r="H154" s="98"/>
      <c r="I154" s="101"/>
      <c r="J154" s="100" t="s">
        <v>15</v>
      </c>
      <c r="K154" s="99"/>
      <c r="L154" s="99"/>
      <c r="M154" s="99"/>
      <c r="N154" s="99"/>
      <c r="O154" s="99"/>
      <c r="P154" s="99"/>
      <c r="Q154" s="99"/>
      <c r="R154" s="99"/>
      <c r="S154" s="99"/>
      <c r="T154" s="99"/>
      <c r="U154" s="99"/>
      <c r="V154" s="99"/>
      <c r="W154" s="99"/>
      <c r="X154" s="99"/>
      <c r="Y154" s="99"/>
      <c r="Z154" s="97"/>
    </row>
    <row r="155" spans="1:26" ht="20.100000000000001" customHeight="1" x14ac:dyDescent="0.15">
      <c r="A155" s="84"/>
      <c r="B155" s="69"/>
      <c r="C155" s="92"/>
      <c r="D155" s="93">
        <v>4</v>
      </c>
      <c r="E155" s="65" t="s">
        <v>66</v>
      </c>
      <c r="I155" s="39"/>
      <c r="J155" s="39"/>
      <c r="K155" s="39"/>
      <c r="L155" s="39"/>
      <c r="M155" s="39"/>
      <c r="N155" s="39"/>
      <c r="O155" s="39"/>
      <c r="P155" s="39"/>
      <c r="Q155" s="39"/>
      <c r="R155" s="39"/>
      <c r="S155" s="39"/>
      <c r="T155" s="39"/>
      <c r="U155" s="39"/>
      <c r="V155" s="39"/>
      <c r="W155" s="39"/>
      <c r="X155" s="39"/>
      <c r="Y155" s="39"/>
      <c r="Z155" s="97"/>
    </row>
    <row r="156" spans="1:26" ht="20.100000000000001" customHeight="1" x14ac:dyDescent="0.15">
      <c r="A156" s="84"/>
      <c r="B156" s="69"/>
      <c r="C156" s="92"/>
      <c r="D156" s="93"/>
      <c r="E156" s="98"/>
      <c r="F156" s="98"/>
      <c r="G156" s="98"/>
      <c r="H156" s="98"/>
      <c r="I156" s="95"/>
      <c r="J156" s="100" t="s">
        <v>11</v>
      </c>
      <c r="K156" s="99"/>
      <c r="L156" s="99"/>
      <c r="M156" s="99"/>
      <c r="N156" s="99"/>
      <c r="O156" s="99"/>
      <c r="P156" s="99"/>
      <c r="Q156" s="99"/>
      <c r="R156" s="99"/>
      <c r="S156" s="99"/>
      <c r="T156" s="99"/>
      <c r="U156" s="99"/>
      <c r="V156" s="99"/>
      <c r="W156" s="99"/>
      <c r="X156" s="99"/>
      <c r="Y156" s="99"/>
      <c r="Z156" s="97"/>
    </row>
    <row r="157" spans="1:26" ht="20.100000000000001" customHeight="1" x14ac:dyDescent="0.15">
      <c r="A157" s="84">
        <f>IF(AND($I149="する",TRIM($I157)=""), 1001, 0)</f>
        <v>0</v>
      </c>
      <c r="B157" s="69"/>
      <c r="C157" s="92"/>
      <c r="D157" s="93">
        <v>5</v>
      </c>
      <c r="E157" s="65" t="s">
        <v>67</v>
      </c>
      <c r="I157" s="39"/>
      <c r="J157" s="39"/>
      <c r="K157" s="39"/>
      <c r="L157" s="39"/>
      <c r="M157" s="39"/>
      <c r="N157" s="39"/>
      <c r="O157" s="39"/>
      <c r="P157" s="39"/>
      <c r="Q157" s="39"/>
      <c r="R157" s="39"/>
      <c r="S157" s="39"/>
      <c r="T157" s="39"/>
      <c r="U157" s="39"/>
      <c r="V157" s="39"/>
      <c r="W157" s="39"/>
      <c r="X157" s="39"/>
      <c r="Y157" s="39"/>
      <c r="Z157" s="97"/>
    </row>
    <row r="158" spans="1:26" ht="20.100000000000001" customHeight="1" x14ac:dyDescent="0.15">
      <c r="A158" s="84"/>
      <c r="B158" s="69"/>
      <c r="C158" s="102"/>
      <c r="D158" s="98"/>
      <c r="E158" s="98"/>
      <c r="F158" s="98"/>
      <c r="G158" s="98"/>
      <c r="H158" s="98"/>
      <c r="I158" s="95"/>
      <c r="J158" s="100" t="s">
        <v>12</v>
      </c>
      <c r="K158" s="99"/>
      <c r="L158" s="99"/>
      <c r="M158" s="99"/>
      <c r="N158" s="99"/>
      <c r="O158" s="99"/>
      <c r="P158" s="99"/>
      <c r="Q158" s="99"/>
      <c r="R158" s="99"/>
      <c r="S158" s="99"/>
      <c r="T158" s="99"/>
      <c r="U158" s="99"/>
      <c r="V158" s="99"/>
      <c r="W158" s="99"/>
      <c r="X158" s="99"/>
      <c r="Y158" s="99"/>
      <c r="Z158" s="97"/>
    </row>
    <row r="159" spans="1:26" ht="20.100000000000001" customHeight="1" x14ac:dyDescent="0.15">
      <c r="A159" s="84">
        <f>IF(AND($I149="する",NOT(AND(TRIM($I159)&lt;&gt;"",ISNUMBER(VALUE(SUBSTITUTE($I159,"-","")))))), 1001, 0)</f>
        <v>0</v>
      </c>
      <c r="B159" s="69"/>
      <c r="C159" s="92"/>
      <c r="D159" s="93">
        <v>6</v>
      </c>
      <c r="E159" s="65" t="s">
        <v>6</v>
      </c>
      <c r="I159" s="39"/>
      <c r="J159" s="39"/>
      <c r="K159" s="39"/>
      <c r="L159" s="39"/>
      <c r="M159" s="39"/>
      <c r="N159" s="98"/>
      <c r="O159" s="98"/>
      <c r="P159" s="98"/>
      <c r="Q159" s="98"/>
      <c r="R159" s="98"/>
      <c r="S159" s="98"/>
      <c r="T159" s="98"/>
      <c r="U159" s="98"/>
      <c r="V159" s="98"/>
      <c r="W159" s="98"/>
      <c r="X159" s="98"/>
      <c r="Y159" s="98"/>
      <c r="Z159" s="97"/>
    </row>
    <row r="160" spans="1:26" ht="20.100000000000001" customHeight="1" x14ac:dyDescent="0.15">
      <c r="A160" s="84"/>
      <c r="B160" s="69"/>
      <c r="C160" s="102"/>
      <c r="D160" s="98"/>
      <c r="E160" s="98"/>
      <c r="F160" s="98"/>
      <c r="G160" s="98"/>
      <c r="H160" s="98"/>
      <c r="I160" s="95"/>
      <c r="J160" s="100" t="s">
        <v>343</v>
      </c>
      <c r="K160" s="99"/>
      <c r="L160" s="99"/>
      <c r="M160" s="99"/>
      <c r="N160" s="99"/>
      <c r="O160" s="99"/>
      <c r="P160" s="99"/>
      <c r="Q160" s="99"/>
      <c r="R160" s="99"/>
      <c r="S160" s="99"/>
      <c r="T160" s="99"/>
      <c r="U160" s="99"/>
      <c r="V160" s="99"/>
      <c r="W160" s="99"/>
      <c r="X160" s="99"/>
      <c r="Y160" s="99"/>
      <c r="Z160" s="97"/>
    </row>
    <row r="161" spans="1:26" ht="20.100000000000001" customHeight="1" x14ac:dyDescent="0.15">
      <c r="A161" s="84">
        <f>IF(AND($I149="する",AND(TRIM($I161)&lt;&gt;"",NOT(ISNUMBER(VALUE(SUBSTITUTE($I161,"-","")))))), 1001, 0)</f>
        <v>0</v>
      </c>
      <c r="B161" s="69"/>
      <c r="C161" s="92"/>
      <c r="D161" s="93">
        <v>7</v>
      </c>
      <c r="E161" s="65" t="s">
        <v>7</v>
      </c>
      <c r="I161" s="39"/>
      <c r="J161" s="39"/>
      <c r="K161" s="39"/>
      <c r="L161" s="39"/>
      <c r="M161" s="39"/>
      <c r="N161" s="98"/>
      <c r="O161" s="98"/>
      <c r="P161" s="98"/>
      <c r="Q161" s="98"/>
      <c r="R161" s="98"/>
      <c r="S161" s="98"/>
      <c r="T161" s="98"/>
      <c r="U161" s="98"/>
      <c r="V161" s="98"/>
      <c r="W161" s="98"/>
      <c r="X161" s="98"/>
      <c r="Y161" s="98"/>
      <c r="Z161" s="97"/>
    </row>
    <row r="162" spans="1:26" ht="20.100000000000001" customHeight="1" x14ac:dyDescent="0.15">
      <c r="A162" s="84"/>
      <c r="B162" s="69"/>
      <c r="C162" s="102"/>
      <c r="D162" s="98"/>
      <c r="E162" s="98"/>
      <c r="F162" s="98"/>
      <c r="G162" s="98"/>
      <c r="H162" s="98"/>
      <c r="I162" s="95"/>
      <c r="J162" s="100" t="s">
        <v>71</v>
      </c>
      <c r="K162" s="99"/>
      <c r="L162" s="99"/>
      <c r="M162" s="99"/>
      <c r="N162" s="99"/>
      <c r="O162" s="99"/>
      <c r="P162" s="99"/>
      <c r="Q162" s="99"/>
      <c r="R162" s="99"/>
      <c r="S162" s="99"/>
      <c r="T162" s="99"/>
      <c r="U162" s="99"/>
      <c r="V162" s="99"/>
      <c r="W162" s="99"/>
      <c r="X162" s="99"/>
      <c r="Y162" s="99"/>
      <c r="Z162" s="97"/>
    </row>
    <row r="163" spans="1:26" ht="20.100000000000001" customHeight="1" x14ac:dyDescent="0.15">
      <c r="A163" s="84"/>
      <c r="B163" s="69"/>
      <c r="C163" s="108"/>
      <c r="D163" s="109"/>
      <c r="E163" s="109"/>
      <c r="F163" s="109"/>
      <c r="G163" s="109"/>
      <c r="H163" s="109"/>
      <c r="I163" s="111"/>
      <c r="J163" s="111"/>
      <c r="K163" s="111"/>
      <c r="L163" s="111"/>
      <c r="M163" s="111"/>
      <c r="N163" s="111"/>
      <c r="O163" s="111"/>
      <c r="P163" s="111"/>
      <c r="Q163" s="111"/>
      <c r="R163" s="111"/>
      <c r="S163" s="111"/>
      <c r="T163" s="111"/>
      <c r="U163" s="111"/>
      <c r="V163" s="111"/>
      <c r="W163" s="111"/>
      <c r="X163" s="111"/>
      <c r="Y163" s="111"/>
      <c r="Z163" s="112"/>
    </row>
    <row r="164" spans="1:26" ht="20.100000000000001" customHeight="1" x14ac:dyDescent="0.15">
      <c r="A164" s="84"/>
      <c r="B164" s="69"/>
      <c r="C164" s="98"/>
      <c r="D164" s="98"/>
      <c r="E164" s="98"/>
      <c r="F164" s="98"/>
      <c r="G164" s="98"/>
      <c r="H164" s="98"/>
      <c r="I164" s="113"/>
      <c r="J164" s="113"/>
      <c r="K164" s="113"/>
      <c r="L164" s="113"/>
      <c r="M164" s="113"/>
      <c r="N164" s="113"/>
      <c r="O164" s="113"/>
      <c r="P164" s="113"/>
      <c r="Q164" s="113"/>
      <c r="R164" s="113"/>
      <c r="S164" s="113"/>
      <c r="T164" s="113"/>
      <c r="U164" s="113"/>
      <c r="V164" s="113"/>
      <c r="W164" s="113"/>
      <c r="X164" s="113"/>
      <c r="Y164" s="113"/>
      <c r="Z164" s="98"/>
    </row>
    <row r="165" spans="1:26" ht="20.100000000000001" customHeight="1" x14ac:dyDescent="0.15">
      <c r="A165" s="84"/>
      <c r="B165" s="69"/>
      <c r="C165" s="98"/>
      <c r="D165" s="98"/>
      <c r="E165" s="98"/>
      <c r="F165" s="98"/>
      <c r="G165" s="98"/>
      <c r="H165" s="98"/>
      <c r="I165" s="113"/>
      <c r="J165" s="98"/>
      <c r="K165" s="98"/>
      <c r="L165" s="98"/>
      <c r="M165" s="98"/>
      <c r="N165" s="98"/>
      <c r="O165" s="98"/>
      <c r="P165" s="98"/>
      <c r="Q165" s="98"/>
      <c r="R165" s="98"/>
      <c r="S165" s="98"/>
      <c r="T165" s="98"/>
      <c r="U165" s="98"/>
      <c r="V165" s="98"/>
      <c r="W165" s="98"/>
      <c r="X165" s="98"/>
      <c r="Y165" s="98"/>
      <c r="Z165" s="98"/>
    </row>
    <row r="166" spans="1:26" ht="20.100000000000001" customHeight="1" x14ac:dyDescent="0.15">
      <c r="A166" s="84"/>
      <c r="B166" s="69"/>
      <c r="C166" s="85" t="s">
        <v>64</v>
      </c>
      <c r="D166" s="86"/>
      <c r="E166" s="86"/>
      <c r="F166" s="86"/>
      <c r="G166" s="86"/>
      <c r="H166" s="87"/>
    </row>
    <row r="167" spans="1:26" ht="20.100000000000001" customHeight="1" x14ac:dyDescent="0.15">
      <c r="A167" s="84"/>
      <c r="B167" s="69"/>
      <c r="C167" s="88"/>
      <c r="D167" s="89"/>
      <c r="E167" s="89"/>
      <c r="F167" s="89"/>
      <c r="G167" s="89"/>
      <c r="H167" s="89"/>
      <c r="I167" s="128"/>
      <c r="J167" s="90"/>
      <c r="K167" s="90"/>
      <c r="L167" s="90"/>
      <c r="M167" s="90"/>
      <c r="N167" s="128"/>
      <c r="O167" s="90"/>
      <c r="P167" s="90"/>
      <c r="Q167" s="128"/>
      <c r="R167" s="90"/>
      <c r="S167" s="90"/>
      <c r="T167" s="129"/>
      <c r="U167" s="90"/>
      <c r="V167" s="90"/>
      <c r="W167" s="90"/>
      <c r="X167" s="90"/>
      <c r="Y167" s="90"/>
      <c r="Z167" s="91"/>
    </row>
    <row r="168" spans="1:26" ht="20.100000000000001" customHeight="1" x14ac:dyDescent="0.15">
      <c r="A168" s="84"/>
      <c r="B168" s="69"/>
      <c r="C168" s="88"/>
      <c r="D168" s="130">
        <v>1</v>
      </c>
      <c r="E168" s="131" t="s">
        <v>22</v>
      </c>
      <c r="F168" s="131"/>
      <c r="G168" s="131"/>
      <c r="H168" s="131"/>
      <c r="I168" s="132"/>
      <c r="J168" s="99"/>
      <c r="K168" s="99"/>
      <c r="L168" s="99"/>
      <c r="M168" s="99"/>
      <c r="N168" s="99"/>
      <c r="O168" s="99"/>
      <c r="P168" s="99"/>
      <c r="Q168" s="99"/>
      <c r="R168" s="99"/>
      <c r="S168" s="99"/>
      <c r="T168" s="99"/>
      <c r="U168" s="99"/>
      <c r="V168" s="99"/>
      <c r="W168" s="99"/>
      <c r="X168" s="99"/>
      <c r="Y168" s="98"/>
      <c r="Z168" s="97"/>
    </row>
    <row r="169" spans="1:26" ht="20.100000000000001" customHeight="1" x14ac:dyDescent="0.15">
      <c r="A169" s="84"/>
      <c r="B169" s="69"/>
      <c r="C169" s="88"/>
      <c r="D169" s="130"/>
      <c r="E169" s="133" t="s">
        <v>319</v>
      </c>
      <c r="F169" s="131"/>
      <c r="G169" s="131"/>
      <c r="H169" s="131"/>
      <c r="I169" s="132"/>
      <c r="J169" s="99"/>
      <c r="K169" s="99"/>
      <c r="L169" s="99"/>
      <c r="M169" s="99"/>
      <c r="N169" s="99"/>
      <c r="O169" s="99"/>
      <c r="P169" s="99"/>
      <c r="Q169" s="99"/>
      <c r="R169" s="99"/>
      <c r="S169" s="99"/>
      <c r="T169" s="99"/>
      <c r="U169" s="99"/>
      <c r="V169" s="99"/>
      <c r="W169" s="99"/>
      <c r="X169" s="99"/>
      <c r="Y169" s="98"/>
      <c r="Z169" s="97"/>
    </row>
    <row r="170" spans="1:26" ht="20.100000000000001" customHeight="1" x14ac:dyDescent="0.15">
      <c r="A170" s="84"/>
      <c r="B170" s="69"/>
      <c r="C170" s="88"/>
      <c r="D170" s="130"/>
      <c r="E170" s="134"/>
      <c r="F170" s="135"/>
      <c r="G170" s="135"/>
      <c r="H170" s="136"/>
      <c r="I170" s="137" t="s">
        <v>24</v>
      </c>
      <c r="J170" s="138"/>
      <c r="K170" s="138"/>
      <c r="L170" s="138"/>
      <c r="M170" s="138"/>
      <c r="N170" s="139"/>
      <c r="O170" s="140" t="s">
        <v>40</v>
      </c>
      <c r="P170" s="141"/>
      <c r="Q170" s="141"/>
      <c r="R170" s="141"/>
      <c r="S170" s="142"/>
      <c r="T170" s="143" t="s">
        <v>53</v>
      </c>
      <c r="U170" s="144"/>
      <c r="V170" s="145"/>
      <c r="W170" s="146"/>
      <c r="X170" s="146"/>
      <c r="Y170" s="98"/>
      <c r="Z170" s="104"/>
    </row>
    <row r="171" spans="1:26" ht="20.100000000000001" customHeight="1" x14ac:dyDescent="0.15">
      <c r="A171" s="84"/>
      <c r="B171" s="69"/>
      <c r="C171" s="88"/>
      <c r="D171" s="130"/>
      <c r="E171" s="147" t="s">
        <v>23</v>
      </c>
      <c r="F171" s="148"/>
      <c r="G171" s="148"/>
      <c r="H171" s="149"/>
      <c r="I171" s="43"/>
      <c r="J171" s="44"/>
      <c r="K171" s="44"/>
      <c r="L171" s="44"/>
      <c r="M171" s="44"/>
      <c r="N171" s="150" t="s">
        <v>355</v>
      </c>
      <c r="O171" s="43"/>
      <c r="P171" s="44"/>
      <c r="Q171" s="44"/>
      <c r="R171" s="44"/>
      <c r="S171" s="150" t="s">
        <v>355</v>
      </c>
      <c r="T171" s="151"/>
      <c r="U171" s="152"/>
      <c r="V171" s="153"/>
      <c r="W171" s="146"/>
      <c r="X171" s="146"/>
      <c r="Y171" s="98"/>
      <c r="Z171" s="104"/>
    </row>
    <row r="172" spans="1:26" ht="20.100000000000001" customHeight="1" x14ac:dyDescent="0.15">
      <c r="A172" s="84"/>
      <c r="B172" s="69"/>
      <c r="C172" s="88"/>
      <c r="E172" s="154"/>
      <c r="F172" s="155"/>
      <c r="G172" s="155"/>
      <c r="H172" s="156"/>
      <c r="I172" s="47"/>
      <c r="J172" s="48"/>
      <c r="K172" s="48"/>
      <c r="L172" s="48"/>
      <c r="M172" s="48"/>
      <c r="N172" s="157" t="s">
        <v>356</v>
      </c>
      <c r="O172" s="47"/>
      <c r="P172" s="48"/>
      <c r="Q172" s="48"/>
      <c r="R172" s="48"/>
      <c r="S172" s="157" t="s">
        <v>356</v>
      </c>
      <c r="T172" s="158"/>
      <c r="U172" s="159"/>
      <c r="V172" s="160"/>
      <c r="W172" s="146"/>
      <c r="X172" s="146"/>
      <c r="Y172" s="98"/>
      <c r="Z172" s="104"/>
    </row>
    <row r="173" spans="1:26" ht="20.100000000000001" customHeight="1" x14ac:dyDescent="0.15">
      <c r="A173" s="84"/>
      <c r="B173" s="69"/>
      <c r="C173" s="88"/>
      <c r="D173" s="93"/>
      <c r="E173" s="161" t="s">
        <v>52</v>
      </c>
      <c r="F173" s="162"/>
      <c r="G173" s="162"/>
      <c r="H173" s="163"/>
      <c r="I173" s="40"/>
      <c r="J173" s="41"/>
      <c r="K173" s="41"/>
      <c r="L173" s="41"/>
      <c r="M173" s="41"/>
      <c r="N173" s="42"/>
      <c r="O173" s="40"/>
      <c r="P173" s="41"/>
      <c r="Q173" s="41"/>
      <c r="R173" s="41"/>
      <c r="S173" s="42"/>
      <c r="T173" s="40"/>
      <c r="U173" s="41"/>
      <c r="V173" s="42"/>
      <c r="W173" s="146"/>
      <c r="X173" s="146"/>
      <c r="Y173" s="98"/>
      <c r="Z173" s="104"/>
    </row>
    <row r="174" spans="1:26" ht="20.100000000000001" customHeight="1" x14ac:dyDescent="0.15">
      <c r="A174" s="84"/>
      <c r="B174" s="69"/>
      <c r="C174" s="92"/>
      <c r="D174" s="93"/>
      <c r="E174" s="164" t="s">
        <v>357</v>
      </c>
      <c r="F174" s="165" t="str">
        <f>日付例&amp;"　年月日を入力してください。"</f>
        <v>例)2024/4/1、R6/4/1　年月日を入力してください。</v>
      </c>
      <c r="G174" s="166"/>
      <c r="H174" s="166"/>
      <c r="Z174" s="97"/>
    </row>
    <row r="175" spans="1:26" ht="20.100000000000001" customHeight="1" x14ac:dyDescent="0.15">
      <c r="A175" s="84"/>
      <c r="B175" s="69"/>
      <c r="C175" s="92"/>
      <c r="D175" s="93">
        <v>2</v>
      </c>
      <c r="E175" s="70" t="s">
        <v>13</v>
      </c>
      <c r="F175" s="70"/>
      <c r="G175" s="70"/>
      <c r="H175" s="70"/>
      <c r="Z175" s="104"/>
    </row>
    <row r="176" spans="1:26" ht="30" customHeight="1" x14ac:dyDescent="0.15">
      <c r="A176" s="84"/>
      <c r="B176" s="69"/>
      <c r="C176" s="92"/>
      <c r="D176" s="93"/>
      <c r="E176" s="167" t="s">
        <v>39</v>
      </c>
      <c r="F176" s="168"/>
      <c r="G176" s="168"/>
      <c r="H176" s="169"/>
      <c r="I176" s="170" t="s">
        <v>315</v>
      </c>
      <c r="J176" s="170"/>
      <c r="K176" s="170"/>
      <c r="L176" s="170"/>
      <c r="M176" s="170"/>
      <c r="N176" s="171" t="s">
        <v>44</v>
      </c>
      <c r="O176" s="171"/>
      <c r="P176" s="171"/>
      <c r="Q176" s="172" t="s">
        <v>25</v>
      </c>
      <c r="R176" s="172"/>
      <c r="S176" s="172"/>
      <c r="T176" s="173" t="s">
        <v>26</v>
      </c>
      <c r="U176" s="174"/>
      <c r="V176" s="175"/>
      <c r="W176" s="176"/>
      <c r="X176" s="176"/>
      <c r="Z176" s="104"/>
    </row>
    <row r="177" spans="1:26" ht="20.100000000000001" customHeight="1" x14ac:dyDescent="0.15">
      <c r="A177" s="84"/>
      <c r="B177" s="69"/>
      <c r="C177" s="92"/>
      <c r="D177" s="93"/>
      <c r="E177" s="177" t="s">
        <v>70</v>
      </c>
      <c r="F177" s="178"/>
      <c r="G177" s="178"/>
      <c r="H177" s="179"/>
      <c r="I177" s="31"/>
      <c r="J177" s="32"/>
      <c r="K177" s="32"/>
      <c r="L177" s="32"/>
      <c r="M177" s="33"/>
      <c r="N177" s="31"/>
      <c r="O177" s="32"/>
      <c r="P177" s="33"/>
      <c r="Q177" s="31"/>
      <c r="R177" s="32"/>
      <c r="S177" s="33"/>
      <c r="T177" s="31"/>
      <c r="U177" s="32"/>
      <c r="V177" s="33"/>
      <c r="W177" s="176"/>
      <c r="X177" s="176"/>
      <c r="Z177" s="97"/>
    </row>
    <row r="178" spans="1:26" ht="20.100000000000001" customHeight="1" x14ac:dyDescent="0.15">
      <c r="A178" s="84"/>
      <c r="B178" s="69"/>
      <c r="C178" s="92"/>
      <c r="D178" s="93"/>
      <c r="E178" s="180" t="s">
        <v>69</v>
      </c>
      <c r="F178" s="181"/>
      <c r="G178" s="181"/>
      <c r="H178" s="182"/>
      <c r="I178" s="25"/>
      <c r="J178" s="26"/>
      <c r="K178" s="26"/>
      <c r="L178" s="26"/>
      <c r="M178" s="27"/>
      <c r="N178" s="25"/>
      <c r="O178" s="26"/>
      <c r="P178" s="27"/>
      <c r="Q178" s="25"/>
      <c r="R178" s="26"/>
      <c r="S178" s="27"/>
      <c r="T178" s="25"/>
      <c r="U178" s="26"/>
      <c r="V178" s="27"/>
      <c r="W178" s="176"/>
      <c r="X178" s="176"/>
      <c r="Z178" s="97"/>
    </row>
    <row r="179" spans="1:26" ht="20.100000000000001" customHeight="1" x14ac:dyDescent="0.15">
      <c r="A179" s="84"/>
      <c r="B179" s="69"/>
      <c r="C179" s="92"/>
      <c r="D179" s="93"/>
      <c r="E179" s="183" t="s">
        <v>27</v>
      </c>
      <c r="F179" s="184"/>
      <c r="G179" s="184"/>
      <c r="H179" s="185"/>
      <c r="I179" s="25"/>
      <c r="J179" s="26"/>
      <c r="K179" s="26"/>
      <c r="L179" s="26"/>
      <c r="M179" s="27"/>
      <c r="N179" s="25"/>
      <c r="O179" s="26"/>
      <c r="P179" s="27"/>
      <c r="Q179" s="25"/>
      <c r="R179" s="26"/>
      <c r="S179" s="27"/>
      <c r="T179" s="25"/>
      <c r="U179" s="26"/>
      <c r="V179" s="27"/>
      <c r="W179" s="176"/>
      <c r="X179" s="176"/>
      <c r="Z179" s="104"/>
    </row>
    <row r="180" spans="1:26" ht="20.100000000000001" customHeight="1" thickBot="1" x14ac:dyDescent="0.2">
      <c r="A180" s="84"/>
      <c r="B180" s="69"/>
      <c r="C180" s="92"/>
      <c r="D180" s="93"/>
      <c r="E180" s="186" t="s">
        <v>28</v>
      </c>
      <c r="F180" s="187"/>
      <c r="G180" s="187"/>
      <c r="H180" s="188"/>
      <c r="I180" s="36"/>
      <c r="J180" s="37"/>
      <c r="K180" s="37"/>
      <c r="L180" s="37"/>
      <c r="M180" s="38"/>
      <c r="N180" s="36"/>
      <c r="O180" s="37"/>
      <c r="P180" s="38"/>
      <c r="Q180" s="36"/>
      <c r="R180" s="37"/>
      <c r="S180" s="38"/>
      <c r="T180" s="36"/>
      <c r="U180" s="37"/>
      <c r="V180" s="38"/>
      <c r="W180" s="176"/>
      <c r="X180" s="176"/>
      <c r="Z180" s="104"/>
    </row>
    <row r="181" spans="1:26" ht="20.100000000000001" customHeight="1" thickTop="1" x14ac:dyDescent="0.15">
      <c r="A181" s="84"/>
      <c r="B181" s="69"/>
      <c r="C181" s="92"/>
      <c r="D181" s="93"/>
      <c r="E181" s="189" t="s">
        <v>29</v>
      </c>
      <c r="F181" s="190"/>
      <c r="G181" s="190"/>
      <c r="H181" s="191"/>
      <c r="I181" s="192">
        <f>SUM(I177:J180)</f>
        <v>0</v>
      </c>
      <c r="J181" s="193"/>
      <c r="K181" s="193"/>
      <c r="L181" s="193"/>
      <c r="M181" s="194"/>
      <c r="N181" s="195">
        <f>SUM(N177:O180)</f>
        <v>0</v>
      </c>
      <c r="O181" s="196"/>
      <c r="P181" s="197"/>
      <c r="Q181" s="195">
        <f>SUM(Q177:R180)</f>
        <v>0</v>
      </c>
      <c r="R181" s="196"/>
      <c r="S181" s="197"/>
      <c r="T181" s="195">
        <f>SUM(T177:V180)</f>
        <v>0</v>
      </c>
      <c r="U181" s="196"/>
      <c r="V181" s="197"/>
      <c r="W181" s="176"/>
      <c r="X181" s="176"/>
      <c r="Z181" s="104"/>
    </row>
    <row r="182" spans="1:26" ht="20.100000000000001" customHeight="1" x14ac:dyDescent="0.15">
      <c r="A182" s="84"/>
      <c r="B182" s="69"/>
      <c r="C182" s="92"/>
      <c r="D182" s="93"/>
      <c r="E182" s="93"/>
      <c r="F182" s="93"/>
      <c r="G182" s="93"/>
      <c r="H182" s="93"/>
      <c r="I182" s="93"/>
      <c r="J182" s="93"/>
      <c r="K182" s="93"/>
      <c r="L182" s="93"/>
      <c r="M182" s="93"/>
      <c r="N182" s="93"/>
      <c r="O182" s="93"/>
      <c r="P182" s="93"/>
      <c r="Q182" s="93"/>
      <c r="R182" s="93"/>
      <c r="S182" s="93"/>
      <c r="T182" s="93"/>
      <c r="U182" s="93"/>
      <c r="V182" s="93"/>
      <c r="W182" s="93"/>
      <c r="X182" s="93"/>
      <c r="Y182" s="93"/>
      <c r="Z182" s="104"/>
    </row>
    <row r="183" spans="1:26" ht="20.100000000000001" customHeight="1" x14ac:dyDescent="0.15">
      <c r="A183" s="69"/>
      <c r="B183" s="69"/>
      <c r="C183" s="92"/>
      <c r="D183" s="93">
        <v>3</v>
      </c>
      <c r="E183" s="98" t="s">
        <v>30</v>
      </c>
      <c r="F183" s="98"/>
      <c r="Q183" s="198"/>
      <c r="R183" s="199"/>
      <c r="S183" s="199"/>
      <c r="T183" s="199"/>
      <c r="U183" s="199"/>
      <c r="V183" s="199"/>
      <c r="W183" s="199"/>
      <c r="X183" s="199"/>
      <c r="Y183" s="199"/>
      <c r="Z183" s="97"/>
    </row>
    <row r="184" spans="1:26" ht="60" customHeight="1" x14ac:dyDescent="0.15">
      <c r="A184" s="69"/>
      <c r="B184" s="69"/>
      <c r="C184" s="92"/>
      <c r="D184" s="93"/>
      <c r="E184" s="200" t="s">
        <v>317</v>
      </c>
      <c r="F184" s="200"/>
      <c r="G184" s="200"/>
      <c r="H184" s="200"/>
      <c r="I184" s="200"/>
      <c r="J184" s="200"/>
      <c r="K184" s="200"/>
      <c r="L184" s="200"/>
      <c r="M184" s="200"/>
      <c r="N184" s="200"/>
      <c r="O184" s="200"/>
      <c r="P184" s="200"/>
      <c r="Q184" s="200"/>
      <c r="R184" s="200"/>
      <c r="S184" s="200"/>
      <c r="T184" s="200"/>
      <c r="U184" s="200"/>
      <c r="V184" s="200"/>
      <c r="W184" s="200"/>
      <c r="X184" s="200"/>
      <c r="Y184" s="200"/>
      <c r="Z184" s="97"/>
    </row>
    <row r="185" spans="1:26" ht="20.100000000000001" customHeight="1" x14ac:dyDescent="0.15">
      <c r="A185" s="69">
        <f>IF(COUNTIF($K186:$K189,"○")&gt;1, 1001, 0)</f>
        <v>0</v>
      </c>
      <c r="B185" s="390"/>
      <c r="C185" s="92"/>
      <c r="D185" s="93"/>
      <c r="E185" s="201" t="s">
        <v>45</v>
      </c>
      <c r="F185" s="202"/>
      <c r="G185" s="202"/>
      <c r="H185" s="202"/>
      <c r="I185" s="202"/>
      <c r="J185" s="203"/>
      <c r="K185" s="204" t="s">
        <v>310</v>
      </c>
      <c r="L185" s="205" t="s">
        <v>46</v>
      </c>
      <c r="M185" s="206"/>
      <c r="N185" s="206"/>
      <c r="O185" s="207"/>
      <c r="P185" s="208" t="s">
        <v>47</v>
      </c>
      <c r="Q185" s="209"/>
      <c r="R185" s="210"/>
      <c r="V185" s="115"/>
      <c r="W185" s="115"/>
      <c r="X185" s="115"/>
      <c r="Y185" s="115"/>
      <c r="Z185" s="97"/>
    </row>
    <row r="186" spans="1:26" ht="20.100000000000001" customHeight="1" x14ac:dyDescent="0.15">
      <c r="A186" s="69"/>
      <c r="B186" s="69"/>
      <c r="C186" s="92"/>
      <c r="D186" s="211"/>
      <c r="E186" s="212" t="s">
        <v>306</v>
      </c>
      <c r="F186" s="213"/>
      <c r="G186" s="213"/>
      <c r="H186" s="213"/>
      <c r="I186" s="213"/>
      <c r="J186" s="214"/>
      <c r="K186" s="9"/>
      <c r="L186" s="215"/>
      <c r="M186" s="216"/>
      <c r="N186" s="216"/>
      <c r="O186" s="217"/>
      <c r="P186" s="218"/>
      <c r="Q186" s="219"/>
      <c r="R186" s="220"/>
      <c r="V186" s="115"/>
      <c r="W186" s="115"/>
      <c r="X186" s="115"/>
      <c r="Y186" s="115"/>
      <c r="Z186" s="97"/>
    </row>
    <row r="187" spans="1:26" ht="20.100000000000001" customHeight="1" x14ac:dyDescent="0.15">
      <c r="A187" s="69">
        <f>IF(AND($K187="○",TRIM($L187)=""), 1001, 0)</f>
        <v>0</v>
      </c>
      <c r="B187" s="69"/>
      <c r="C187" s="92"/>
      <c r="D187" s="211"/>
      <c r="E187" s="221" t="s">
        <v>307</v>
      </c>
      <c r="F187" s="222"/>
      <c r="G187" s="222"/>
      <c r="H187" s="222"/>
      <c r="I187" s="222"/>
      <c r="J187" s="223"/>
      <c r="K187" s="10"/>
      <c r="L187" s="51"/>
      <c r="M187" s="52"/>
      <c r="N187" s="52"/>
      <c r="O187" s="53"/>
      <c r="P187" s="224"/>
      <c r="Q187" s="225"/>
      <c r="R187" s="226"/>
      <c r="V187" s="99"/>
      <c r="W187" s="99"/>
      <c r="X187" s="99"/>
      <c r="Y187" s="99"/>
      <c r="Z187" s="97"/>
    </row>
    <row r="188" spans="1:26" ht="20.100000000000001" customHeight="1" x14ac:dyDescent="0.15">
      <c r="A188" s="69">
        <f>IF(AND($K188="○",TRIM($L188)=""), 1001, 0)</f>
        <v>0</v>
      </c>
      <c r="B188" s="69"/>
      <c r="C188" s="92"/>
      <c r="D188" s="211"/>
      <c r="E188" s="221" t="s">
        <v>308</v>
      </c>
      <c r="F188" s="222"/>
      <c r="G188" s="222"/>
      <c r="H188" s="222"/>
      <c r="I188" s="222"/>
      <c r="J188" s="223"/>
      <c r="K188" s="11"/>
      <c r="L188" s="51"/>
      <c r="M188" s="52"/>
      <c r="N188" s="52"/>
      <c r="O188" s="53"/>
      <c r="P188" s="227">
        <v>100</v>
      </c>
      <c r="Q188" s="228"/>
      <c r="R188" s="104" t="s">
        <v>48</v>
      </c>
      <c r="V188" s="99"/>
      <c r="W188" s="99"/>
      <c r="X188" s="99"/>
      <c r="Y188" s="99"/>
      <c r="Z188" s="97"/>
    </row>
    <row r="189" spans="1:26" ht="20.100000000000001" customHeight="1" x14ac:dyDescent="0.15">
      <c r="A189" s="69">
        <f>IF(AND($K189="○",OR(TRIM($L189)="",TRIM($P189)="")), 1001, 0)</f>
        <v>0</v>
      </c>
      <c r="B189" s="69"/>
      <c r="C189" s="92"/>
      <c r="D189" s="211"/>
      <c r="E189" s="229" t="s">
        <v>309</v>
      </c>
      <c r="F189" s="230"/>
      <c r="G189" s="230"/>
      <c r="H189" s="230"/>
      <c r="I189" s="230"/>
      <c r="J189" s="231"/>
      <c r="K189" s="54"/>
      <c r="L189" s="51"/>
      <c r="M189" s="52"/>
      <c r="N189" s="52"/>
      <c r="O189" s="53"/>
      <c r="P189" s="56"/>
      <c r="Q189" s="57"/>
      <c r="R189" s="232" t="s">
        <v>48</v>
      </c>
      <c r="V189" s="99"/>
      <c r="W189" s="99"/>
      <c r="X189" s="99"/>
      <c r="Y189" s="99"/>
      <c r="Z189" s="97"/>
    </row>
    <row r="190" spans="1:26" ht="20.100000000000001" customHeight="1" x14ac:dyDescent="0.15">
      <c r="A190" s="69"/>
      <c r="B190" s="69"/>
      <c r="C190" s="92"/>
      <c r="D190" s="211"/>
      <c r="E190" s="233"/>
      <c r="F190" s="234"/>
      <c r="G190" s="234"/>
      <c r="H190" s="234"/>
      <c r="I190" s="234"/>
      <c r="J190" s="235"/>
      <c r="K190" s="55"/>
      <c r="L190" s="58"/>
      <c r="M190" s="59"/>
      <c r="N190" s="59"/>
      <c r="O190" s="60"/>
      <c r="P190" s="61"/>
      <c r="Q190" s="62"/>
      <c r="R190" s="236" t="s">
        <v>48</v>
      </c>
      <c r="V190" s="99"/>
      <c r="W190" s="99"/>
      <c r="X190" s="99"/>
      <c r="Y190" s="99"/>
      <c r="Z190" s="97"/>
    </row>
    <row r="191" spans="1:26" ht="20.100000000000001" customHeight="1" x14ac:dyDescent="0.15">
      <c r="A191" s="69"/>
      <c r="B191" s="69"/>
      <c r="C191" s="92"/>
      <c r="D191" s="93"/>
      <c r="I191" s="115"/>
      <c r="U191" s="99"/>
      <c r="V191" s="99"/>
      <c r="W191" s="99"/>
      <c r="X191" s="99"/>
      <c r="Y191" s="99"/>
      <c r="Z191" s="97"/>
    </row>
    <row r="192" spans="1:26" ht="20.100000000000001" customHeight="1" x14ac:dyDescent="0.15">
      <c r="A192" s="69"/>
      <c r="B192" s="69"/>
      <c r="C192" s="92"/>
      <c r="D192" s="93">
        <v>4</v>
      </c>
      <c r="E192" s="237" t="s">
        <v>49</v>
      </c>
      <c r="F192" s="70"/>
      <c r="G192" s="70"/>
      <c r="H192" s="70"/>
      <c r="I192" s="115"/>
      <c r="U192" s="99"/>
      <c r="V192" s="99"/>
      <c r="W192" s="99"/>
      <c r="X192" s="99"/>
      <c r="Y192" s="99"/>
      <c r="Z192" s="97"/>
    </row>
    <row r="193" spans="1:26" ht="20.100000000000001" customHeight="1" x14ac:dyDescent="0.15">
      <c r="A193" s="84"/>
      <c r="B193" s="69"/>
      <c r="C193" s="92"/>
      <c r="E193" s="238" t="s">
        <v>50</v>
      </c>
      <c r="F193" s="239"/>
      <c r="G193" s="239"/>
      <c r="H193" s="240"/>
      <c r="I193" s="31"/>
      <c r="J193" s="32"/>
      <c r="K193" s="32"/>
      <c r="L193" s="32"/>
      <c r="M193" s="33"/>
      <c r="N193" s="99"/>
      <c r="O193" s="98"/>
      <c r="T193" s="98"/>
      <c r="U193" s="241"/>
      <c r="V193" s="98"/>
      <c r="W193" s="98"/>
      <c r="X193" s="98"/>
      <c r="Y193" s="98"/>
      <c r="Z193" s="97"/>
    </row>
    <row r="194" spans="1:26" ht="20.100000000000001" customHeight="1" x14ac:dyDescent="0.15">
      <c r="A194" s="84"/>
      <c r="B194" s="69"/>
      <c r="C194" s="92"/>
      <c r="D194" s="93"/>
      <c r="E194" s="242" t="s">
        <v>51</v>
      </c>
      <c r="F194" s="243"/>
      <c r="G194" s="243"/>
      <c r="H194" s="244"/>
      <c r="I194" s="28"/>
      <c r="J194" s="29"/>
      <c r="K194" s="29"/>
      <c r="L194" s="29"/>
      <c r="M194" s="30"/>
      <c r="N194" s="99"/>
      <c r="T194" s="99"/>
      <c r="U194" s="245"/>
      <c r="V194" s="99"/>
      <c r="W194" s="99"/>
      <c r="X194" s="99"/>
      <c r="Y194" s="99"/>
      <c r="Z194" s="97"/>
    </row>
    <row r="195" spans="1:26" ht="20.100000000000001" customHeight="1" x14ac:dyDescent="0.15">
      <c r="A195" s="84"/>
      <c r="B195" s="69"/>
      <c r="C195" s="92"/>
      <c r="D195" s="93"/>
      <c r="E195" s="246" t="s">
        <v>62</v>
      </c>
      <c r="F195" s="247"/>
      <c r="G195" s="247"/>
      <c r="H195" s="248"/>
      <c r="I195" s="249" t="str">
        <f>IFERROR((ROUND(I193/I194*100,0)),"")</f>
        <v/>
      </c>
      <c r="J195" s="250"/>
      <c r="K195" s="250"/>
      <c r="L195" s="250"/>
      <c r="M195" s="251"/>
      <c r="N195" s="252" t="s">
        <v>348</v>
      </c>
      <c r="T195" s="99"/>
      <c r="U195" s="245"/>
      <c r="V195" s="99"/>
      <c r="W195" s="99"/>
      <c r="X195" s="99"/>
      <c r="Y195" s="99"/>
      <c r="Z195" s="97"/>
    </row>
    <row r="196" spans="1:26" ht="20.100000000000001" customHeight="1" x14ac:dyDescent="0.15">
      <c r="A196" s="84"/>
      <c r="B196" s="69"/>
      <c r="C196" s="92"/>
      <c r="D196" s="93"/>
      <c r="T196" s="99"/>
      <c r="U196" s="99"/>
      <c r="V196" s="99"/>
      <c r="W196" s="99"/>
      <c r="X196" s="99"/>
      <c r="Y196" s="99"/>
      <c r="Z196" s="97"/>
    </row>
    <row r="197" spans="1:26" ht="20.100000000000001" customHeight="1" x14ac:dyDescent="0.15">
      <c r="A197" s="84"/>
      <c r="B197" s="69"/>
      <c r="C197" s="92"/>
      <c r="D197" s="93">
        <v>5</v>
      </c>
      <c r="E197" s="65" t="s">
        <v>9</v>
      </c>
      <c r="I197" s="34"/>
      <c r="J197" s="35"/>
      <c r="K197" s="35"/>
      <c r="L197" s="35"/>
      <c r="M197" s="35"/>
      <c r="N197" s="98" t="s">
        <v>14</v>
      </c>
      <c r="O197" s="253"/>
      <c r="P197" s="241"/>
      <c r="Q197" s="253"/>
      <c r="R197" s="98"/>
      <c r="S197" s="98"/>
      <c r="T197" s="98"/>
      <c r="U197" s="98"/>
      <c r="V197" s="98"/>
      <c r="W197" s="98"/>
      <c r="X197" s="98"/>
      <c r="Y197" s="98"/>
      <c r="Z197" s="97"/>
    </row>
    <row r="198" spans="1:26" ht="30" customHeight="1" x14ac:dyDescent="0.15">
      <c r="A198" s="84"/>
      <c r="B198" s="69"/>
      <c r="C198" s="92"/>
      <c r="D198" s="93"/>
      <c r="E198" s="98"/>
      <c r="F198" s="98"/>
      <c r="G198" s="98"/>
      <c r="H198" s="98"/>
      <c r="I198" s="95"/>
      <c r="J198" s="116" t="s">
        <v>351</v>
      </c>
      <c r="K198" s="117"/>
      <c r="L198" s="117"/>
      <c r="M198" s="117"/>
      <c r="N198" s="117"/>
      <c r="O198" s="117"/>
      <c r="P198" s="117"/>
      <c r="Q198" s="117"/>
      <c r="R198" s="117"/>
      <c r="S198" s="117"/>
      <c r="T198" s="117"/>
      <c r="U198" s="117"/>
      <c r="V198" s="117"/>
      <c r="W198" s="117"/>
      <c r="X198" s="117"/>
      <c r="Y198" s="117"/>
      <c r="Z198" s="97"/>
    </row>
    <row r="199" spans="1:26" ht="20.100000000000001" customHeight="1" x14ac:dyDescent="0.15">
      <c r="A199" s="84"/>
      <c r="B199" s="69"/>
      <c r="C199" s="92"/>
      <c r="D199" s="93">
        <v>6</v>
      </c>
      <c r="E199" s="65" t="s">
        <v>31</v>
      </c>
      <c r="I199" s="34"/>
      <c r="J199" s="35"/>
      <c r="K199" s="35"/>
      <c r="L199" s="35"/>
      <c r="M199" s="35"/>
      <c r="N199" s="98" t="s">
        <v>32</v>
      </c>
      <c r="O199" s="253"/>
      <c r="P199" s="253"/>
      <c r="Q199" s="253"/>
      <c r="R199" s="98"/>
      <c r="S199" s="241"/>
      <c r="T199" s="98"/>
      <c r="U199" s="98"/>
      <c r="V199" s="98"/>
      <c r="W199" s="98"/>
      <c r="X199" s="98"/>
      <c r="Y199" s="98"/>
      <c r="Z199" s="97"/>
    </row>
    <row r="200" spans="1:26" ht="20.100000000000001" customHeight="1" x14ac:dyDescent="0.15">
      <c r="A200" s="84"/>
      <c r="B200" s="69"/>
      <c r="C200" s="92"/>
      <c r="D200" s="93"/>
      <c r="E200" s="98"/>
      <c r="F200" s="98"/>
      <c r="G200" s="98"/>
      <c r="H200" s="98"/>
      <c r="I200" s="95"/>
      <c r="J200" s="99"/>
      <c r="K200" s="99"/>
      <c r="L200" s="99"/>
      <c r="M200" s="99"/>
      <c r="N200" s="99"/>
      <c r="O200" s="99"/>
      <c r="P200" s="99"/>
      <c r="Q200" s="99"/>
      <c r="R200" s="99"/>
      <c r="S200" s="99"/>
      <c r="T200" s="99"/>
      <c r="U200" s="99"/>
      <c r="V200" s="99"/>
      <c r="W200" s="99"/>
      <c r="X200" s="99"/>
      <c r="Y200" s="99"/>
      <c r="Z200" s="97"/>
    </row>
    <row r="201" spans="1:26" ht="20.100000000000001" customHeight="1" x14ac:dyDescent="0.15">
      <c r="A201" s="84"/>
      <c r="B201" s="69"/>
      <c r="C201" s="92"/>
      <c r="D201" s="93">
        <v>7</v>
      </c>
      <c r="E201" s="65" t="s">
        <v>33</v>
      </c>
      <c r="J201" s="99"/>
      <c r="K201" s="99"/>
      <c r="L201" s="99"/>
      <c r="M201" s="245"/>
      <c r="N201" s="99"/>
      <c r="O201" s="99"/>
      <c r="P201" s="245"/>
      <c r="Q201" s="99"/>
      <c r="R201" s="99"/>
      <c r="S201" s="245"/>
      <c r="T201" s="99"/>
      <c r="U201" s="99"/>
      <c r="V201" s="99"/>
      <c r="W201" s="99"/>
      <c r="X201" s="99"/>
      <c r="Y201" s="99"/>
      <c r="Z201" s="97"/>
    </row>
    <row r="202" spans="1:26" ht="20.100000000000001" customHeight="1" x14ac:dyDescent="0.15">
      <c r="A202" s="84"/>
      <c r="B202" s="69"/>
      <c r="C202" s="92"/>
      <c r="D202" s="93"/>
      <c r="E202" s="254" t="s">
        <v>320</v>
      </c>
      <c r="I202" s="255"/>
      <c r="J202" s="99"/>
      <c r="K202" s="99"/>
      <c r="L202" s="99"/>
      <c r="M202" s="245"/>
      <c r="N202" s="99"/>
      <c r="O202" s="99"/>
      <c r="P202" s="245"/>
      <c r="Q202" s="99"/>
      <c r="R202" s="99"/>
      <c r="S202" s="245"/>
      <c r="T202" s="99"/>
      <c r="U202" s="99"/>
      <c r="V202" s="99"/>
      <c r="W202" s="99"/>
      <c r="X202" s="99"/>
      <c r="Y202" s="99"/>
      <c r="Z202" s="97"/>
    </row>
    <row r="203" spans="1:26" ht="20.100000000000001" customHeight="1" x14ac:dyDescent="0.15">
      <c r="A203" s="84"/>
      <c r="B203" s="69"/>
      <c r="C203" s="92"/>
      <c r="D203" s="93"/>
      <c r="E203" s="256" t="s">
        <v>34</v>
      </c>
      <c r="F203" s="257"/>
      <c r="G203" s="257"/>
      <c r="H203" s="258"/>
      <c r="I203" s="31"/>
      <c r="J203" s="32"/>
      <c r="K203" s="32"/>
      <c r="L203" s="32"/>
      <c r="M203" s="33"/>
      <c r="Q203" s="255"/>
      <c r="R203" s="255"/>
      <c r="S203" s="255"/>
      <c r="T203" s="99"/>
      <c r="U203" s="99"/>
      <c r="V203" s="99"/>
      <c r="W203" s="99"/>
      <c r="X203" s="99"/>
      <c r="Y203" s="99"/>
      <c r="Z203" s="97"/>
    </row>
    <row r="204" spans="1:26" ht="20.100000000000001" customHeight="1" x14ac:dyDescent="0.15">
      <c r="A204" s="84"/>
      <c r="B204" s="69"/>
      <c r="C204" s="88"/>
      <c r="D204" s="93"/>
      <c r="E204" s="259" t="s">
        <v>35</v>
      </c>
      <c r="F204" s="260"/>
      <c r="G204" s="260"/>
      <c r="H204" s="261"/>
      <c r="I204" s="25"/>
      <c r="J204" s="26"/>
      <c r="K204" s="26"/>
      <c r="L204" s="26"/>
      <c r="M204" s="27"/>
      <c r="Q204" s="255"/>
      <c r="R204" s="255"/>
      <c r="S204" s="255"/>
      <c r="T204" s="199"/>
      <c r="U204" s="262"/>
      <c r="V204" s="262"/>
      <c r="W204" s="262"/>
      <c r="X204" s="262"/>
      <c r="Y204" s="262"/>
      <c r="Z204" s="97"/>
    </row>
    <row r="205" spans="1:26" ht="20.100000000000001" customHeight="1" thickBot="1" x14ac:dyDescent="0.2">
      <c r="A205" s="84"/>
      <c r="B205" s="69"/>
      <c r="C205" s="88"/>
      <c r="D205" s="93"/>
      <c r="E205" s="263" t="s">
        <v>36</v>
      </c>
      <c r="F205" s="264"/>
      <c r="G205" s="264"/>
      <c r="H205" s="265"/>
      <c r="I205" s="36"/>
      <c r="J205" s="37"/>
      <c r="K205" s="37"/>
      <c r="L205" s="37"/>
      <c r="M205" s="38"/>
      <c r="Q205" s="255"/>
      <c r="R205" s="255"/>
      <c r="S205" s="255"/>
      <c r="T205" s="199"/>
      <c r="U205" s="199"/>
      <c r="V205" s="199"/>
      <c r="W205" s="199"/>
      <c r="X205" s="199"/>
      <c r="Y205" s="199"/>
      <c r="Z205" s="97"/>
    </row>
    <row r="206" spans="1:26" ht="20.100000000000001" customHeight="1" thickTop="1" x14ac:dyDescent="0.15">
      <c r="A206" s="84"/>
      <c r="B206" s="69"/>
      <c r="C206" s="92"/>
      <c r="D206" s="93"/>
      <c r="E206" s="266" t="s">
        <v>37</v>
      </c>
      <c r="F206" s="267"/>
      <c r="G206" s="267"/>
      <c r="H206" s="268"/>
      <c r="I206" s="195">
        <f>I203+I204+I205</f>
        <v>0</v>
      </c>
      <c r="J206" s="196"/>
      <c r="K206" s="196"/>
      <c r="L206" s="196"/>
      <c r="M206" s="197"/>
      <c r="Q206" s="255"/>
      <c r="R206" s="255"/>
      <c r="S206" s="255"/>
      <c r="T206" s="199"/>
      <c r="U206" s="99"/>
      <c r="V206" s="99"/>
      <c r="W206" s="99"/>
      <c r="X206" s="99"/>
      <c r="Y206" s="99"/>
      <c r="Z206" s="97"/>
    </row>
    <row r="207" spans="1:26" ht="20.100000000000001" customHeight="1" x14ac:dyDescent="0.15">
      <c r="A207" s="84"/>
      <c r="B207" s="69"/>
      <c r="C207" s="92"/>
      <c r="D207" s="93"/>
      <c r="E207" s="255"/>
      <c r="F207" s="255"/>
      <c r="G207" s="255"/>
      <c r="H207" s="255"/>
      <c r="I207" s="255"/>
      <c r="J207" s="255"/>
      <c r="K207" s="255"/>
      <c r="L207" s="255"/>
      <c r="M207" s="255"/>
      <c r="N207" s="255"/>
      <c r="O207" s="255"/>
      <c r="P207" s="255"/>
      <c r="Q207" s="255"/>
      <c r="R207" s="255"/>
      <c r="S207" s="255"/>
      <c r="T207" s="199"/>
      <c r="U207" s="99"/>
      <c r="V207" s="99"/>
      <c r="W207" s="99"/>
      <c r="X207" s="99"/>
      <c r="Y207" s="99"/>
      <c r="Z207" s="97"/>
    </row>
    <row r="208" spans="1:26" ht="20.100000000000001" customHeight="1" x14ac:dyDescent="0.15">
      <c r="A208" s="84"/>
      <c r="B208" s="69"/>
      <c r="C208" s="92"/>
      <c r="D208" s="130">
        <v>8</v>
      </c>
      <c r="E208" s="269" t="s">
        <v>38</v>
      </c>
      <c r="F208" s="269"/>
      <c r="G208" s="269"/>
      <c r="H208" s="269"/>
      <c r="J208" s="99"/>
      <c r="K208" s="99"/>
      <c r="L208" s="99"/>
      <c r="M208" s="199"/>
      <c r="N208" s="199"/>
      <c r="O208" s="199"/>
      <c r="P208" s="199"/>
      <c r="Q208" s="199"/>
      <c r="R208" s="199"/>
      <c r="S208" s="199"/>
      <c r="T208" s="199"/>
      <c r="U208" s="99"/>
      <c r="V208" s="99"/>
      <c r="W208" s="99"/>
      <c r="X208" s="99"/>
      <c r="Y208" s="99"/>
      <c r="Z208" s="97"/>
    </row>
    <row r="209" spans="1:28" ht="20.100000000000001" customHeight="1" x14ac:dyDescent="0.15">
      <c r="A209" s="84"/>
      <c r="B209" s="69"/>
      <c r="C209" s="92"/>
      <c r="D209" s="130"/>
      <c r="E209" s="254" t="s">
        <v>321</v>
      </c>
      <c r="F209" s="269"/>
      <c r="G209" s="269"/>
      <c r="H209" s="269"/>
      <c r="I209" s="270"/>
      <c r="J209" s="99"/>
      <c r="K209" s="99"/>
      <c r="L209" s="99"/>
      <c r="M209" s="199"/>
      <c r="N209" s="199"/>
      <c r="O209" s="199"/>
      <c r="P209" s="199"/>
      <c r="Q209" s="199"/>
      <c r="R209" s="199"/>
      <c r="S209" s="199"/>
      <c r="T209" s="199"/>
      <c r="U209" s="99"/>
      <c r="V209" s="99"/>
      <c r="W209" s="99"/>
      <c r="X209" s="99"/>
      <c r="Y209" s="99"/>
      <c r="Z209" s="97"/>
    </row>
    <row r="210" spans="1:28" ht="56.1" customHeight="1" x14ac:dyDescent="0.15">
      <c r="A210" s="84"/>
      <c r="B210" s="69"/>
      <c r="C210" s="92"/>
      <c r="D210" s="130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4"/>
      <c r="S210" s="24"/>
      <c r="T210" s="24"/>
      <c r="U210" s="24"/>
      <c r="V210" s="24"/>
      <c r="W210" s="24"/>
      <c r="X210" s="24"/>
      <c r="Y210" s="24"/>
      <c r="Z210" s="97"/>
    </row>
    <row r="211" spans="1:28" ht="20.100000000000001" customHeight="1" x14ac:dyDescent="0.15">
      <c r="A211" s="84"/>
      <c r="B211" s="69"/>
      <c r="C211" s="92"/>
      <c r="E211" s="271"/>
      <c r="F211" s="271"/>
      <c r="G211" s="271"/>
      <c r="H211" s="271"/>
      <c r="I211" s="95"/>
      <c r="J211" s="270"/>
      <c r="Z211" s="97"/>
      <c r="AA211" s="98"/>
      <c r="AB211" s="98"/>
    </row>
    <row r="212" spans="1:28" ht="20.100000000000001" customHeight="1" x14ac:dyDescent="0.15">
      <c r="A212" s="84"/>
      <c r="B212" s="69"/>
      <c r="C212" s="108"/>
      <c r="D212" s="109"/>
      <c r="E212" s="109"/>
      <c r="F212" s="109"/>
      <c r="G212" s="109"/>
      <c r="H212" s="109"/>
      <c r="I212" s="109"/>
      <c r="J212" s="111"/>
      <c r="K212" s="111"/>
      <c r="L212" s="111"/>
      <c r="M212" s="272"/>
      <c r="N212" s="111"/>
      <c r="O212" s="111"/>
      <c r="P212" s="111"/>
      <c r="Q212" s="111"/>
      <c r="R212" s="111"/>
      <c r="S212" s="111"/>
      <c r="T212" s="111"/>
      <c r="U212" s="111"/>
      <c r="V212" s="111"/>
      <c r="W212" s="111"/>
      <c r="X212" s="111"/>
      <c r="Y212" s="111"/>
      <c r="Z212" s="112"/>
    </row>
    <row r="213" spans="1:28" ht="20.100000000000001" customHeight="1" x14ac:dyDescent="0.15">
      <c r="A213" s="84"/>
      <c r="B213" s="69"/>
      <c r="C213" s="98"/>
      <c r="D213" s="98"/>
      <c r="E213" s="98"/>
      <c r="F213" s="98"/>
      <c r="G213" s="98"/>
      <c r="H213" s="98"/>
      <c r="I213" s="98"/>
      <c r="J213" s="113"/>
      <c r="K213" s="113"/>
      <c r="L213" s="113"/>
      <c r="M213" s="273"/>
      <c r="N213" s="113"/>
      <c r="O213" s="113"/>
      <c r="P213" s="113"/>
      <c r="Q213" s="113"/>
      <c r="R213" s="113"/>
      <c r="S213" s="113"/>
      <c r="T213" s="113"/>
      <c r="U213" s="113"/>
      <c r="V213" s="113"/>
      <c r="W213" s="113"/>
      <c r="X213" s="113"/>
      <c r="Y213" s="113"/>
      <c r="Z213" s="113"/>
      <c r="AA213" s="98"/>
    </row>
    <row r="214" spans="1:28" ht="20.100000000000001" customHeight="1" x14ac:dyDescent="0.15">
      <c r="A214" s="84"/>
      <c r="B214" s="69"/>
      <c r="C214" s="98"/>
      <c r="D214" s="98"/>
      <c r="E214" s="98"/>
      <c r="F214" s="98"/>
      <c r="G214" s="98"/>
      <c r="H214" s="98"/>
      <c r="I214" s="113"/>
      <c r="J214" s="98"/>
      <c r="K214" s="98"/>
      <c r="L214" s="98"/>
      <c r="M214" s="274"/>
      <c r="N214" s="98"/>
      <c r="O214" s="98"/>
      <c r="P214" s="98"/>
      <c r="Q214" s="98"/>
      <c r="R214" s="98"/>
      <c r="S214" s="98"/>
      <c r="T214" s="98"/>
      <c r="U214" s="98"/>
      <c r="V214" s="98"/>
      <c r="W214" s="98"/>
      <c r="X214" s="98"/>
      <c r="Y214" s="98"/>
      <c r="Z214" s="98"/>
    </row>
    <row r="215" spans="1:28" ht="20.100000000000001" customHeight="1" x14ac:dyDescent="0.15">
      <c r="A215" s="84"/>
      <c r="B215" s="69"/>
      <c r="C215" s="85" t="s">
        <v>65</v>
      </c>
      <c r="D215" s="86"/>
      <c r="E215" s="86"/>
      <c r="F215" s="86"/>
      <c r="G215" s="86"/>
      <c r="H215" s="87"/>
      <c r="I215" s="275"/>
      <c r="J215" s="70"/>
      <c r="M215" s="276"/>
    </row>
    <row r="216" spans="1:28" ht="20.100000000000001" customHeight="1" x14ac:dyDescent="0.15">
      <c r="A216" s="84"/>
      <c r="B216" s="69"/>
      <c r="C216" s="88"/>
      <c r="D216" s="89"/>
      <c r="E216" s="89"/>
      <c r="F216" s="89"/>
      <c r="G216" s="89"/>
      <c r="H216" s="89"/>
      <c r="I216" s="89"/>
      <c r="J216" s="90"/>
      <c r="K216" s="90"/>
      <c r="L216" s="90"/>
      <c r="M216" s="123"/>
      <c r="N216" s="123"/>
      <c r="O216" s="90"/>
      <c r="P216" s="90"/>
      <c r="Q216" s="90"/>
      <c r="R216" s="90"/>
      <c r="S216" s="90"/>
      <c r="T216" s="90"/>
      <c r="U216" s="90"/>
      <c r="V216" s="90"/>
      <c r="W216" s="90"/>
      <c r="X216" s="90"/>
      <c r="Y216" s="90"/>
      <c r="Z216" s="91"/>
    </row>
    <row r="217" spans="1:28" ht="42.95" customHeight="1" x14ac:dyDescent="0.15">
      <c r="A217" s="84"/>
      <c r="B217" s="69"/>
      <c r="C217" s="88"/>
      <c r="D217" s="277" t="s">
        <v>316</v>
      </c>
      <c r="E217" s="96"/>
      <c r="F217" s="96"/>
      <c r="G217" s="96"/>
      <c r="H217" s="96"/>
      <c r="I217" s="96"/>
      <c r="J217" s="96"/>
      <c r="K217" s="96"/>
      <c r="L217" s="96"/>
      <c r="M217" s="96"/>
      <c r="N217" s="278"/>
      <c r="O217" s="96"/>
      <c r="P217" s="96"/>
      <c r="Q217" s="96"/>
      <c r="R217" s="96"/>
      <c r="S217" s="96"/>
      <c r="T217" s="96"/>
      <c r="U217" s="96"/>
      <c r="V217" s="96"/>
      <c r="W217" s="96"/>
      <c r="X217" s="96"/>
      <c r="Y217" s="96"/>
      <c r="Z217" s="97"/>
    </row>
    <row r="218" spans="1:28" ht="20.100000000000001" customHeight="1" x14ac:dyDescent="0.15">
      <c r="A218" s="84">
        <f>IF(物品希望&lt;&gt;0,1001,0)</f>
        <v>0</v>
      </c>
      <c r="B218" s="390"/>
      <c r="C218" s="88"/>
      <c r="D218" s="279" t="s">
        <v>358</v>
      </c>
      <c r="E218" s="113"/>
      <c r="F218" s="113"/>
      <c r="G218" s="113"/>
      <c r="H218" s="113"/>
      <c r="I218" s="113"/>
      <c r="J218" s="113"/>
      <c r="K218" s="113"/>
      <c r="L218" s="111"/>
      <c r="M218" s="272"/>
      <c r="N218" s="272"/>
      <c r="O218" s="111"/>
      <c r="P218" s="111"/>
      <c r="Q218" s="111"/>
      <c r="R218" s="111"/>
      <c r="S218" s="113"/>
      <c r="T218" s="113"/>
      <c r="U218" s="113"/>
      <c r="V218" s="113"/>
      <c r="W218" s="113"/>
      <c r="X218" s="113"/>
      <c r="Y218" s="113"/>
      <c r="Z218" s="97"/>
    </row>
    <row r="219" spans="1:28" ht="30" customHeight="1" x14ac:dyDescent="0.15">
      <c r="A219" s="65">
        <f>IF(AND(AB220&lt;1,AB305&lt;1),1001,0)</f>
        <v>1001</v>
      </c>
      <c r="B219" s="391"/>
      <c r="D219" s="280" t="s">
        <v>72</v>
      </c>
      <c r="E219" s="281"/>
      <c r="F219" s="280" t="s">
        <v>73</v>
      </c>
      <c r="G219" s="281"/>
      <c r="H219" s="281"/>
      <c r="I219" s="281"/>
      <c r="J219" s="282"/>
      <c r="K219" s="283" t="s">
        <v>291</v>
      </c>
      <c r="L219" s="284" t="s">
        <v>74</v>
      </c>
      <c r="M219" s="285"/>
      <c r="N219" s="285"/>
      <c r="O219" s="285"/>
      <c r="P219" s="285"/>
      <c r="Q219" s="285"/>
      <c r="R219" s="286"/>
      <c r="S219" s="287" t="s">
        <v>75</v>
      </c>
      <c r="T219" s="287"/>
      <c r="U219" s="287"/>
      <c r="V219" s="287"/>
      <c r="W219" s="287"/>
      <c r="X219" s="287"/>
      <c r="Y219" s="287"/>
      <c r="Z219" s="104"/>
      <c r="AB219" s="288">
        <f>COUNTIF(AB220:AB229,"&gt;1")</f>
        <v>0</v>
      </c>
    </row>
    <row r="220" spans="1:28" ht="30" customHeight="1" x14ac:dyDescent="0.15">
      <c r="A220" s="65">
        <f>IF(AND(OR(K220="①",K220="②",K220="③",K220="④",K220="⑤",K220="⑥",K220="⑦",K220="⑧",K220="⑨",K220="⑩"),L220=""),1001,0)</f>
        <v>0</v>
      </c>
      <c r="B220" s="104"/>
      <c r="D220" s="289" t="s">
        <v>94</v>
      </c>
      <c r="E220" s="290"/>
      <c r="F220" s="291">
        <v>1</v>
      </c>
      <c r="G220" s="292" t="s">
        <v>305</v>
      </c>
      <c r="H220" s="293"/>
      <c r="I220" s="293"/>
      <c r="J220" s="294"/>
      <c r="K220" s="1"/>
      <c r="L220" s="18"/>
      <c r="M220" s="19"/>
      <c r="N220" s="19"/>
      <c r="O220" s="19"/>
      <c r="P220" s="19"/>
      <c r="Q220" s="19"/>
      <c r="R220" s="20"/>
      <c r="S220" s="295" t="s">
        <v>212</v>
      </c>
      <c r="T220" s="296"/>
      <c r="U220" s="296"/>
      <c r="V220" s="296"/>
      <c r="W220" s="296"/>
      <c r="X220" s="296"/>
      <c r="Y220" s="297"/>
      <c r="Z220" s="104"/>
      <c r="AB220" s="288">
        <f>COUNTIF($K$220:$K$301,"①")</f>
        <v>0</v>
      </c>
    </row>
    <row r="221" spans="1:28" ht="30" customHeight="1" x14ac:dyDescent="0.15">
      <c r="A221" s="65">
        <f>IF(AND(OR(K221="①",K221="②",K221="③",K221="④",K221="⑤",K221="⑥",K221="⑦",K221="⑧",K221="⑨",K221="⑩"),L221=""),1001,0)</f>
        <v>0</v>
      </c>
      <c r="B221" s="104"/>
      <c r="D221" s="289"/>
      <c r="E221" s="290"/>
      <c r="F221" s="298">
        <f>F220+1</f>
        <v>2</v>
      </c>
      <c r="G221" s="299" t="s">
        <v>108</v>
      </c>
      <c r="H221" s="300"/>
      <c r="I221" s="300"/>
      <c r="J221" s="301"/>
      <c r="K221" s="2"/>
      <c r="L221" s="12"/>
      <c r="M221" s="13"/>
      <c r="N221" s="13"/>
      <c r="O221" s="13"/>
      <c r="P221" s="13"/>
      <c r="Q221" s="13"/>
      <c r="R221" s="14"/>
      <c r="S221" s="302" t="s">
        <v>213</v>
      </c>
      <c r="T221" s="303"/>
      <c r="U221" s="303"/>
      <c r="V221" s="303"/>
      <c r="W221" s="303"/>
      <c r="X221" s="303"/>
      <c r="Y221" s="304"/>
      <c r="Z221" s="104"/>
      <c r="AB221" s="288">
        <f>COUNTIF($K$220:$K$301,"②")</f>
        <v>0</v>
      </c>
    </row>
    <row r="222" spans="1:28" ht="30" customHeight="1" x14ac:dyDescent="0.15">
      <c r="A222" s="65">
        <f>IF(AND(OR(K222="①",K222="②",K222="③",K222="④",K222="⑤",K222="⑥",K222="⑦",K222="⑧",K222="⑨",K222="⑩"),L222=""),1001,0)</f>
        <v>0</v>
      </c>
      <c r="B222" s="104"/>
      <c r="D222" s="289"/>
      <c r="E222" s="290"/>
      <c r="F222" s="298">
        <f t="shared" ref="F222:F285" si="0">F221+1</f>
        <v>3</v>
      </c>
      <c r="G222" s="299" t="s">
        <v>109</v>
      </c>
      <c r="H222" s="300"/>
      <c r="I222" s="300"/>
      <c r="J222" s="301"/>
      <c r="K222" s="2"/>
      <c r="L222" s="12"/>
      <c r="M222" s="13"/>
      <c r="N222" s="13"/>
      <c r="O222" s="13"/>
      <c r="P222" s="13"/>
      <c r="Q222" s="13"/>
      <c r="R222" s="14"/>
      <c r="S222" s="302" t="s">
        <v>76</v>
      </c>
      <c r="T222" s="303"/>
      <c r="U222" s="303"/>
      <c r="V222" s="303"/>
      <c r="W222" s="303"/>
      <c r="X222" s="303"/>
      <c r="Y222" s="304"/>
      <c r="Z222" s="104"/>
      <c r="AB222" s="288">
        <f>COUNTIF($K$220:$K$301,"③")</f>
        <v>0</v>
      </c>
    </row>
    <row r="223" spans="1:28" ht="30" customHeight="1" x14ac:dyDescent="0.15">
      <c r="A223" s="65">
        <f>IF(AND(OR(K223="①",K223="②",K223="③",K223="④",K223="⑤",K223="⑥",K223="⑦",K223="⑧",K223="⑨",K223="⑩"),L223=""),1001,0)</f>
        <v>0</v>
      </c>
      <c r="B223" s="104"/>
      <c r="D223" s="289"/>
      <c r="E223" s="290"/>
      <c r="F223" s="298">
        <f t="shared" si="0"/>
        <v>4</v>
      </c>
      <c r="G223" s="299" t="s">
        <v>110</v>
      </c>
      <c r="H223" s="300"/>
      <c r="I223" s="300"/>
      <c r="J223" s="301"/>
      <c r="K223" s="2"/>
      <c r="L223" s="12"/>
      <c r="M223" s="13"/>
      <c r="N223" s="13"/>
      <c r="O223" s="13"/>
      <c r="P223" s="13"/>
      <c r="Q223" s="13"/>
      <c r="R223" s="14"/>
      <c r="S223" s="302" t="s">
        <v>77</v>
      </c>
      <c r="T223" s="303"/>
      <c r="U223" s="303"/>
      <c r="V223" s="303"/>
      <c r="W223" s="303"/>
      <c r="X223" s="303"/>
      <c r="Y223" s="304"/>
      <c r="Z223" s="104"/>
      <c r="AB223" s="288">
        <f>COUNTIF($K$220:$K$301,"④")</f>
        <v>0</v>
      </c>
    </row>
    <row r="224" spans="1:28" ht="30" customHeight="1" x14ac:dyDescent="0.15">
      <c r="A224" s="65">
        <f>IF(AND(OR(K224="①",K224="②",K224="③",K224="④",K224="⑤",K224="⑥",K224="⑦",K224="⑧",K224="⑨",K224="⑩"),L224=""),1001,0)</f>
        <v>0</v>
      </c>
      <c r="B224" s="104"/>
      <c r="D224" s="289"/>
      <c r="E224" s="290"/>
      <c r="F224" s="298">
        <f t="shared" si="0"/>
        <v>5</v>
      </c>
      <c r="G224" s="299" t="s">
        <v>111</v>
      </c>
      <c r="H224" s="300"/>
      <c r="I224" s="300"/>
      <c r="J224" s="301"/>
      <c r="K224" s="2"/>
      <c r="L224" s="12"/>
      <c r="M224" s="13"/>
      <c r="N224" s="13"/>
      <c r="O224" s="13"/>
      <c r="P224" s="13"/>
      <c r="Q224" s="13"/>
      <c r="R224" s="14"/>
      <c r="S224" s="302" t="s">
        <v>78</v>
      </c>
      <c r="T224" s="303"/>
      <c r="U224" s="303"/>
      <c r="V224" s="303"/>
      <c r="W224" s="303"/>
      <c r="X224" s="303"/>
      <c r="Y224" s="304"/>
      <c r="Z224" s="104"/>
      <c r="AB224" s="288">
        <f>COUNTIF($K$220:$K$301,"⑤")</f>
        <v>0</v>
      </c>
    </row>
    <row r="225" spans="1:28" ht="30" customHeight="1" x14ac:dyDescent="0.15">
      <c r="A225" s="65">
        <f>IF(AND(OR(K225="①",K225="②",K225="③",K225="④",K225="⑤",K225="⑥",K225="⑦",K225="⑧",K225="⑨",K225="⑩"),L225=""),1001,0)</f>
        <v>0</v>
      </c>
      <c r="B225" s="104"/>
      <c r="D225" s="289"/>
      <c r="E225" s="290"/>
      <c r="F225" s="298">
        <f t="shared" si="0"/>
        <v>6</v>
      </c>
      <c r="G225" s="299" t="s">
        <v>112</v>
      </c>
      <c r="H225" s="300"/>
      <c r="I225" s="300"/>
      <c r="J225" s="301"/>
      <c r="K225" s="2"/>
      <c r="L225" s="12"/>
      <c r="M225" s="13"/>
      <c r="N225" s="13"/>
      <c r="O225" s="13"/>
      <c r="P225" s="13"/>
      <c r="Q225" s="13"/>
      <c r="R225" s="14"/>
      <c r="S225" s="302" t="s">
        <v>214</v>
      </c>
      <c r="T225" s="303"/>
      <c r="U225" s="303"/>
      <c r="V225" s="303"/>
      <c r="W225" s="303"/>
      <c r="X225" s="303"/>
      <c r="Y225" s="304"/>
      <c r="Z225" s="104"/>
      <c r="AB225" s="288">
        <f>COUNTIF($K$220:$K$301,"⑥")</f>
        <v>0</v>
      </c>
    </row>
    <row r="226" spans="1:28" ht="30" customHeight="1" x14ac:dyDescent="0.15">
      <c r="A226" s="65">
        <f>IF(AND(OR(K226="①",K226="②",K226="③",K226="④",K226="⑤",K226="⑥",K226="⑦",K226="⑧",K226="⑨",K226="⑩"),L226=""),1001,0)</f>
        <v>0</v>
      </c>
      <c r="B226" s="104"/>
      <c r="D226" s="305"/>
      <c r="E226" s="306"/>
      <c r="F226" s="307">
        <f t="shared" si="0"/>
        <v>7</v>
      </c>
      <c r="G226" s="308" t="s">
        <v>113</v>
      </c>
      <c r="H226" s="309"/>
      <c r="I226" s="309"/>
      <c r="J226" s="310"/>
      <c r="K226" s="3"/>
      <c r="L226" s="15"/>
      <c r="M226" s="16"/>
      <c r="N226" s="16"/>
      <c r="O226" s="16"/>
      <c r="P226" s="16"/>
      <c r="Q226" s="16"/>
      <c r="R226" s="17"/>
      <c r="S226" s="311" t="s">
        <v>324</v>
      </c>
      <c r="T226" s="312"/>
      <c r="U226" s="312"/>
      <c r="V226" s="312"/>
      <c r="W226" s="313"/>
      <c r="X226" s="313"/>
      <c r="Y226" s="314"/>
      <c r="Z226" s="104"/>
      <c r="AB226" s="288">
        <f>COUNTIF($K$220:$K$301,"⑦")</f>
        <v>0</v>
      </c>
    </row>
    <row r="227" spans="1:28" ht="30" customHeight="1" x14ac:dyDescent="0.15">
      <c r="A227" s="65">
        <f>IF(AND(OR(K227="①",K227="②",K227="③",K227="④",K227="⑤",K227="⑥",K227="⑦",K227="⑧",K227="⑨",K227="⑩"),L227=""),1001,0)</f>
        <v>0</v>
      </c>
      <c r="B227" s="104"/>
      <c r="D227" s="289" t="s">
        <v>95</v>
      </c>
      <c r="E227" s="290"/>
      <c r="F227" s="315">
        <f t="shared" si="0"/>
        <v>8</v>
      </c>
      <c r="G227" s="292" t="s">
        <v>114</v>
      </c>
      <c r="H227" s="293"/>
      <c r="I227" s="293"/>
      <c r="J227" s="294"/>
      <c r="K227" s="1"/>
      <c r="L227" s="18"/>
      <c r="M227" s="19"/>
      <c r="N227" s="19"/>
      <c r="O227" s="19"/>
      <c r="P227" s="19"/>
      <c r="Q227" s="19"/>
      <c r="R227" s="20"/>
      <c r="S227" s="316" t="s">
        <v>215</v>
      </c>
      <c r="T227" s="317"/>
      <c r="U227" s="317"/>
      <c r="V227" s="317"/>
      <c r="W227" s="318"/>
      <c r="X227" s="318"/>
      <c r="Y227" s="319"/>
      <c r="Z227" s="104"/>
      <c r="AB227" s="288">
        <f>COUNTIF($K$220:$K$301,"⑧")</f>
        <v>0</v>
      </c>
    </row>
    <row r="228" spans="1:28" ht="30" customHeight="1" x14ac:dyDescent="0.15">
      <c r="A228" s="65">
        <f>IF(AND(OR(K228="①",K228="②",K228="③",K228="④",K228="⑤",K228="⑥",K228="⑦",K228="⑧",K228="⑨",K228="⑩"),L228=""),1001,0)</f>
        <v>0</v>
      </c>
      <c r="B228" s="104"/>
      <c r="D228" s="289"/>
      <c r="E228" s="290"/>
      <c r="F228" s="298">
        <f t="shared" si="0"/>
        <v>9</v>
      </c>
      <c r="G228" s="299" t="s">
        <v>115</v>
      </c>
      <c r="H228" s="300"/>
      <c r="I228" s="300"/>
      <c r="J228" s="301"/>
      <c r="K228" s="2"/>
      <c r="L228" s="12"/>
      <c r="M228" s="13"/>
      <c r="N228" s="13"/>
      <c r="O228" s="13"/>
      <c r="P228" s="13"/>
      <c r="Q228" s="13"/>
      <c r="R228" s="14"/>
      <c r="S228" s="320" t="s">
        <v>79</v>
      </c>
      <c r="T228" s="321"/>
      <c r="U228" s="321"/>
      <c r="V228" s="321"/>
      <c r="W228" s="322"/>
      <c r="X228" s="322"/>
      <c r="Y228" s="323"/>
      <c r="Z228" s="104"/>
      <c r="AB228" s="288">
        <f>COUNTIF($K$220:$K$301,"⑨")</f>
        <v>0</v>
      </c>
    </row>
    <row r="229" spans="1:28" ht="30" customHeight="1" x14ac:dyDescent="0.15">
      <c r="A229" s="65">
        <f>IF(AND(OR(K229="①",K229="②",K229="③",K229="④",K229="⑤",K229="⑥",K229="⑦",K229="⑧",K229="⑨",K229="⑩"),L229=""),1001,0)</f>
        <v>0</v>
      </c>
      <c r="B229" s="104"/>
      <c r="D229" s="289"/>
      <c r="E229" s="290"/>
      <c r="F229" s="298">
        <f t="shared" si="0"/>
        <v>10</v>
      </c>
      <c r="G229" s="299" t="s">
        <v>116</v>
      </c>
      <c r="H229" s="300"/>
      <c r="I229" s="300"/>
      <c r="J229" s="301"/>
      <c r="K229" s="2"/>
      <c r="L229" s="12"/>
      <c r="M229" s="13"/>
      <c r="N229" s="13"/>
      <c r="O229" s="13"/>
      <c r="P229" s="13"/>
      <c r="Q229" s="13"/>
      <c r="R229" s="14"/>
      <c r="S229" s="320" t="s">
        <v>216</v>
      </c>
      <c r="T229" s="321"/>
      <c r="U229" s="321"/>
      <c r="V229" s="321"/>
      <c r="W229" s="322"/>
      <c r="X229" s="322"/>
      <c r="Y229" s="323"/>
      <c r="Z229" s="104"/>
      <c r="AB229" s="288">
        <f>COUNTIF($K$220:$K$301,"⑩")</f>
        <v>0</v>
      </c>
    </row>
    <row r="230" spans="1:28" ht="30" customHeight="1" x14ac:dyDescent="0.15">
      <c r="A230" s="65">
        <f>IF(AND(OR(K230="①",K230="②",K230="③",K230="④",K230="⑤",K230="⑥",K230="⑦",K230="⑧",K230="⑨",K230="⑩"),L230=""),1001,0)</f>
        <v>0</v>
      </c>
      <c r="B230" s="104"/>
      <c r="D230" s="289"/>
      <c r="E230" s="290"/>
      <c r="F230" s="298">
        <f t="shared" si="0"/>
        <v>11</v>
      </c>
      <c r="G230" s="299" t="s">
        <v>117</v>
      </c>
      <c r="H230" s="300"/>
      <c r="I230" s="300"/>
      <c r="J230" s="301"/>
      <c r="K230" s="2"/>
      <c r="L230" s="12"/>
      <c r="M230" s="13"/>
      <c r="N230" s="13"/>
      <c r="O230" s="13"/>
      <c r="P230" s="13"/>
      <c r="Q230" s="13"/>
      <c r="R230" s="14"/>
      <c r="S230" s="320" t="s">
        <v>217</v>
      </c>
      <c r="T230" s="321"/>
      <c r="U230" s="321"/>
      <c r="V230" s="321"/>
      <c r="W230" s="322"/>
      <c r="X230" s="322"/>
      <c r="Y230" s="323"/>
      <c r="Z230" s="104"/>
    </row>
    <row r="231" spans="1:28" ht="30" customHeight="1" x14ac:dyDescent="0.15">
      <c r="A231" s="65">
        <f>IF(AND(OR(K231="①",K231="②",K231="③",K231="④",K231="⑤",K231="⑥",K231="⑦",K231="⑧",K231="⑨",K231="⑩"),L231=""),1001,0)</f>
        <v>0</v>
      </c>
      <c r="B231" s="104"/>
      <c r="D231" s="289"/>
      <c r="E231" s="290"/>
      <c r="F231" s="298">
        <f t="shared" si="0"/>
        <v>12</v>
      </c>
      <c r="G231" s="299" t="s">
        <v>118</v>
      </c>
      <c r="H231" s="300"/>
      <c r="I231" s="300"/>
      <c r="J231" s="301"/>
      <c r="K231" s="2"/>
      <c r="L231" s="12"/>
      <c r="M231" s="13"/>
      <c r="N231" s="13"/>
      <c r="O231" s="13"/>
      <c r="P231" s="13"/>
      <c r="Q231" s="13"/>
      <c r="R231" s="14"/>
      <c r="S231" s="320" t="s">
        <v>218</v>
      </c>
      <c r="T231" s="321"/>
      <c r="U231" s="321"/>
      <c r="V231" s="321"/>
      <c r="W231" s="322"/>
      <c r="X231" s="322"/>
      <c r="Y231" s="323"/>
      <c r="Z231" s="104"/>
    </row>
    <row r="232" spans="1:28" ht="30" customHeight="1" x14ac:dyDescent="0.15">
      <c r="A232" s="65">
        <f>IF(AND(OR(K232="①",K232="②",K232="③",K232="④",K232="⑤",K232="⑥",K232="⑦",K232="⑧",K232="⑨",K232="⑩"),L232=""),1001,0)</f>
        <v>0</v>
      </c>
      <c r="B232" s="104"/>
      <c r="D232" s="305"/>
      <c r="E232" s="306"/>
      <c r="F232" s="307">
        <f t="shared" si="0"/>
        <v>13</v>
      </c>
      <c r="G232" s="308" t="s">
        <v>119</v>
      </c>
      <c r="H232" s="309"/>
      <c r="I232" s="309"/>
      <c r="J232" s="310"/>
      <c r="K232" s="3"/>
      <c r="L232" s="15"/>
      <c r="M232" s="16"/>
      <c r="N232" s="16"/>
      <c r="O232" s="16"/>
      <c r="P232" s="16"/>
      <c r="Q232" s="16"/>
      <c r="R232" s="17"/>
      <c r="S232" s="311"/>
      <c r="T232" s="312"/>
      <c r="U232" s="312"/>
      <c r="V232" s="312"/>
      <c r="W232" s="313"/>
      <c r="X232" s="313"/>
      <c r="Y232" s="314"/>
      <c r="Z232" s="104"/>
    </row>
    <row r="233" spans="1:28" ht="30" customHeight="1" x14ac:dyDescent="0.15">
      <c r="A233" s="65">
        <f>IF(AND(OR(K233="①",K233="②",K233="③",K233="④",K233="⑤",K233="⑥",K233="⑦",K233="⑧",K233="⑨",K233="⑩"),L233=""),1001,0)</f>
        <v>0</v>
      </c>
      <c r="B233" s="104"/>
      <c r="D233" s="324" t="s">
        <v>96</v>
      </c>
      <c r="E233" s="325"/>
      <c r="F233" s="315">
        <f t="shared" si="0"/>
        <v>14</v>
      </c>
      <c r="G233" s="292" t="s">
        <v>120</v>
      </c>
      <c r="H233" s="293"/>
      <c r="I233" s="293"/>
      <c r="J233" s="294"/>
      <c r="K233" s="1"/>
      <c r="L233" s="18"/>
      <c r="M233" s="19"/>
      <c r="N233" s="19"/>
      <c r="O233" s="19"/>
      <c r="P233" s="19"/>
      <c r="Q233" s="19"/>
      <c r="R233" s="20"/>
      <c r="S233" s="316" t="s">
        <v>80</v>
      </c>
      <c r="T233" s="317"/>
      <c r="U233" s="317"/>
      <c r="V233" s="317"/>
      <c r="W233" s="318"/>
      <c r="X233" s="318"/>
      <c r="Y233" s="319"/>
      <c r="Z233" s="104"/>
    </row>
    <row r="234" spans="1:28" ht="30" customHeight="1" x14ac:dyDescent="0.15">
      <c r="A234" s="65">
        <f>IF(AND(OR(K234="①",K234="②",K234="③",K234="④",K234="⑤",K234="⑥",K234="⑦",K234="⑧",K234="⑨",K234="⑩"),L234=""),1001,0)</f>
        <v>0</v>
      </c>
      <c r="B234" s="104"/>
      <c r="D234" s="289"/>
      <c r="E234" s="290"/>
      <c r="F234" s="298">
        <f t="shared" si="0"/>
        <v>15</v>
      </c>
      <c r="G234" s="299" t="s">
        <v>121</v>
      </c>
      <c r="H234" s="300"/>
      <c r="I234" s="300"/>
      <c r="J234" s="301"/>
      <c r="K234" s="2"/>
      <c r="L234" s="12"/>
      <c r="M234" s="13"/>
      <c r="N234" s="13"/>
      <c r="O234" s="13"/>
      <c r="P234" s="13"/>
      <c r="Q234" s="13"/>
      <c r="R234" s="14"/>
      <c r="S234" s="320"/>
      <c r="T234" s="321"/>
      <c r="U234" s="321"/>
      <c r="V234" s="321"/>
      <c r="W234" s="322"/>
      <c r="X234" s="322"/>
      <c r="Y234" s="323"/>
      <c r="Z234" s="104"/>
    </row>
    <row r="235" spans="1:28" ht="30" customHeight="1" x14ac:dyDescent="0.15">
      <c r="A235" s="65">
        <f>IF(AND(OR(K235="①",K235="②",K235="③",K235="④",K235="⑤",K235="⑥",K235="⑦",K235="⑧",K235="⑨",K235="⑩"),L235=""),1001,0)</f>
        <v>0</v>
      </c>
      <c r="B235" s="104"/>
      <c r="D235" s="289"/>
      <c r="E235" s="290"/>
      <c r="F235" s="298">
        <f t="shared" si="0"/>
        <v>16</v>
      </c>
      <c r="G235" s="299" t="s">
        <v>122</v>
      </c>
      <c r="H235" s="300"/>
      <c r="I235" s="300"/>
      <c r="J235" s="301"/>
      <c r="K235" s="2"/>
      <c r="L235" s="12"/>
      <c r="M235" s="13"/>
      <c r="N235" s="13"/>
      <c r="O235" s="13"/>
      <c r="P235" s="13"/>
      <c r="Q235" s="13"/>
      <c r="R235" s="14"/>
      <c r="S235" s="320" t="s">
        <v>219</v>
      </c>
      <c r="T235" s="321"/>
      <c r="U235" s="321"/>
      <c r="V235" s="321"/>
      <c r="W235" s="322"/>
      <c r="X235" s="322"/>
      <c r="Y235" s="323"/>
      <c r="Z235" s="104"/>
    </row>
    <row r="236" spans="1:28" ht="30" customHeight="1" x14ac:dyDescent="0.15">
      <c r="A236" s="65">
        <f>IF(AND(OR(K236="①",K236="②",K236="③",K236="④",K236="⑤",K236="⑥",K236="⑦",K236="⑧",K236="⑨",K236="⑩"),L236=""),1001,0)</f>
        <v>0</v>
      </c>
      <c r="B236" s="104"/>
      <c r="D236" s="289"/>
      <c r="E236" s="290"/>
      <c r="F236" s="298">
        <f t="shared" si="0"/>
        <v>17</v>
      </c>
      <c r="G236" s="299" t="s">
        <v>123</v>
      </c>
      <c r="H236" s="300"/>
      <c r="I236" s="300"/>
      <c r="J236" s="301"/>
      <c r="K236" s="2"/>
      <c r="L236" s="12"/>
      <c r="M236" s="13"/>
      <c r="N236" s="13"/>
      <c r="O236" s="13"/>
      <c r="P236" s="13"/>
      <c r="Q236" s="13"/>
      <c r="R236" s="14"/>
      <c r="S236" s="320" t="s">
        <v>220</v>
      </c>
      <c r="T236" s="321"/>
      <c r="U236" s="321"/>
      <c r="V236" s="321"/>
      <c r="W236" s="322"/>
      <c r="X236" s="322"/>
      <c r="Y236" s="323"/>
      <c r="Z236" s="104"/>
    </row>
    <row r="237" spans="1:28" ht="30" customHeight="1" x14ac:dyDescent="0.15">
      <c r="A237" s="65">
        <f>IF(AND(OR(K237="①",K237="②",K237="③",K237="④",K237="⑤",K237="⑥",K237="⑦",K237="⑧",K237="⑨",K237="⑩"),L237=""),1001,0)</f>
        <v>0</v>
      </c>
      <c r="B237" s="104"/>
      <c r="D237" s="289"/>
      <c r="E237" s="290"/>
      <c r="F237" s="298">
        <f t="shared" si="0"/>
        <v>18</v>
      </c>
      <c r="G237" s="299" t="s">
        <v>124</v>
      </c>
      <c r="H237" s="300"/>
      <c r="I237" s="300"/>
      <c r="J237" s="301"/>
      <c r="K237" s="2"/>
      <c r="L237" s="12"/>
      <c r="M237" s="13"/>
      <c r="N237" s="13"/>
      <c r="O237" s="13"/>
      <c r="P237" s="13"/>
      <c r="Q237" s="13"/>
      <c r="R237" s="14"/>
      <c r="S237" s="320" t="s">
        <v>221</v>
      </c>
      <c r="T237" s="321"/>
      <c r="U237" s="321"/>
      <c r="V237" s="321"/>
      <c r="W237" s="322"/>
      <c r="X237" s="322"/>
      <c r="Y237" s="323"/>
      <c r="Z237" s="104"/>
    </row>
    <row r="238" spans="1:28" ht="30" customHeight="1" x14ac:dyDescent="0.15">
      <c r="A238" s="65">
        <f>IF(AND(OR(K238="①",K238="②",K238="③",K238="④",K238="⑤",K238="⑥",K238="⑦",K238="⑧",K238="⑨",K238="⑩"),L238=""),1001,0)</f>
        <v>0</v>
      </c>
      <c r="B238" s="104"/>
      <c r="D238" s="305"/>
      <c r="E238" s="306"/>
      <c r="F238" s="307">
        <f t="shared" si="0"/>
        <v>19</v>
      </c>
      <c r="G238" s="308" t="s">
        <v>125</v>
      </c>
      <c r="H238" s="309"/>
      <c r="I238" s="309"/>
      <c r="J238" s="310"/>
      <c r="K238" s="3"/>
      <c r="L238" s="15"/>
      <c r="M238" s="16"/>
      <c r="N238" s="16"/>
      <c r="O238" s="16"/>
      <c r="P238" s="16"/>
      <c r="Q238" s="16"/>
      <c r="R238" s="17"/>
      <c r="S238" s="311" t="s">
        <v>325</v>
      </c>
      <c r="T238" s="312"/>
      <c r="U238" s="312"/>
      <c r="V238" s="312"/>
      <c r="W238" s="313"/>
      <c r="X238" s="313"/>
      <c r="Y238" s="314"/>
      <c r="Z238" s="104"/>
    </row>
    <row r="239" spans="1:28" ht="30" customHeight="1" x14ac:dyDescent="0.15">
      <c r="A239" s="65">
        <f>IF(AND(OR(K239="①",K239="②",K239="③",K239="④",K239="⑤",K239="⑥",K239="⑦",K239="⑧",K239="⑨",K239="⑩"),L239=""),1001,0)</f>
        <v>0</v>
      </c>
      <c r="B239" s="104"/>
      <c r="D239" s="289" t="s">
        <v>97</v>
      </c>
      <c r="E239" s="290"/>
      <c r="F239" s="315">
        <f t="shared" si="0"/>
        <v>20</v>
      </c>
      <c r="G239" s="292" t="s">
        <v>126</v>
      </c>
      <c r="H239" s="293"/>
      <c r="I239" s="293"/>
      <c r="J239" s="294"/>
      <c r="K239" s="1"/>
      <c r="L239" s="18"/>
      <c r="M239" s="19"/>
      <c r="N239" s="19"/>
      <c r="O239" s="19"/>
      <c r="P239" s="19"/>
      <c r="Q239" s="19"/>
      <c r="R239" s="20"/>
      <c r="S239" s="316" t="s">
        <v>222</v>
      </c>
      <c r="T239" s="317"/>
      <c r="U239" s="317"/>
      <c r="V239" s="317"/>
      <c r="W239" s="318"/>
      <c r="X239" s="318"/>
      <c r="Y239" s="319"/>
      <c r="Z239" s="104"/>
    </row>
    <row r="240" spans="1:28" ht="30" customHeight="1" x14ac:dyDescent="0.15">
      <c r="A240" s="65">
        <f>IF(AND(OR(K240="①",K240="②",K240="③",K240="④",K240="⑤",K240="⑥",K240="⑦",K240="⑧",K240="⑨",K240="⑩"),L240=""),1001,0)</f>
        <v>0</v>
      </c>
      <c r="B240" s="104"/>
      <c r="D240" s="289"/>
      <c r="E240" s="290"/>
      <c r="F240" s="298">
        <f t="shared" si="0"/>
        <v>21</v>
      </c>
      <c r="G240" s="299" t="s">
        <v>127</v>
      </c>
      <c r="H240" s="300"/>
      <c r="I240" s="300"/>
      <c r="J240" s="301"/>
      <c r="K240" s="2"/>
      <c r="L240" s="12"/>
      <c r="M240" s="13"/>
      <c r="N240" s="13"/>
      <c r="O240" s="13"/>
      <c r="P240" s="13"/>
      <c r="Q240" s="13"/>
      <c r="R240" s="14"/>
      <c r="S240" s="320" t="s">
        <v>223</v>
      </c>
      <c r="T240" s="321"/>
      <c r="U240" s="321"/>
      <c r="V240" s="321"/>
      <c r="W240" s="322"/>
      <c r="X240" s="322"/>
      <c r="Y240" s="323"/>
      <c r="Z240" s="104"/>
    </row>
    <row r="241" spans="1:26" ht="30" customHeight="1" x14ac:dyDescent="0.15">
      <c r="A241" s="65">
        <f>IF(AND(OR(K241="①",K241="②",K241="③",K241="④",K241="⑤",K241="⑥",K241="⑦",K241="⑧",K241="⑨",K241="⑩"),L241=""),1001,0)</f>
        <v>0</v>
      </c>
      <c r="B241" s="104"/>
      <c r="D241" s="289"/>
      <c r="E241" s="290"/>
      <c r="F241" s="298">
        <f t="shared" si="0"/>
        <v>22</v>
      </c>
      <c r="G241" s="299" t="s">
        <v>128</v>
      </c>
      <c r="H241" s="300"/>
      <c r="I241" s="300"/>
      <c r="J241" s="301"/>
      <c r="K241" s="2"/>
      <c r="L241" s="12"/>
      <c r="M241" s="13"/>
      <c r="N241" s="13"/>
      <c r="O241" s="13"/>
      <c r="P241" s="13"/>
      <c r="Q241" s="13"/>
      <c r="R241" s="14"/>
      <c r="S241" s="320" t="s">
        <v>224</v>
      </c>
      <c r="T241" s="321"/>
      <c r="U241" s="321"/>
      <c r="V241" s="321"/>
      <c r="W241" s="322"/>
      <c r="X241" s="322"/>
      <c r="Y241" s="323"/>
      <c r="Z241" s="104"/>
    </row>
    <row r="242" spans="1:26" ht="30" customHeight="1" x14ac:dyDescent="0.15">
      <c r="A242" s="65">
        <f>IF(AND(OR(K242="①",K242="②",K242="③",K242="④",K242="⑤",K242="⑥",K242="⑦",K242="⑧",K242="⑨",K242="⑩"),L242=""),1001,0)</f>
        <v>0</v>
      </c>
      <c r="B242" s="104"/>
      <c r="D242" s="289"/>
      <c r="E242" s="290"/>
      <c r="F242" s="298">
        <f t="shared" si="0"/>
        <v>23</v>
      </c>
      <c r="G242" s="299" t="s">
        <v>129</v>
      </c>
      <c r="H242" s="300"/>
      <c r="I242" s="300"/>
      <c r="J242" s="301"/>
      <c r="K242" s="2"/>
      <c r="L242" s="12"/>
      <c r="M242" s="13"/>
      <c r="N242" s="13"/>
      <c r="O242" s="13"/>
      <c r="P242" s="13"/>
      <c r="Q242" s="13"/>
      <c r="R242" s="14"/>
      <c r="S242" s="320" t="s">
        <v>225</v>
      </c>
      <c r="T242" s="321"/>
      <c r="U242" s="321"/>
      <c r="V242" s="321"/>
      <c r="W242" s="322"/>
      <c r="X242" s="322"/>
      <c r="Y242" s="323"/>
      <c r="Z242" s="104"/>
    </row>
    <row r="243" spans="1:26" ht="30" customHeight="1" x14ac:dyDescent="0.15">
      <c r="A243" s="65">
        <f>IF(AND(OR(K243="①",K243="②",K243="③",K243="④",K243="⑤",K243="⑥",K243="⑦",K243="⑧",K243="⑨",K243="⑩"),L243=""),1001,0)</f>
        <v>0</v>
      </c>
      <c r="B243" s="104"/>
      <c r="D243" s="305"/>
      <c r="E243" s="306"/>
      <c r="F243" s="307">
        <f t="shared" si="0"/>
        <v>24</v>
      </c>
      <c r="G243" s="308" t="s">
        <v>130</v>
      </c>
      <c r="H243" s="309"/>
      <c r="I243" s="309"/>
      <c r="J243" s="310"/>
      <c r="K243" s="4"/>
      <c r="L243" s="15"/>
      <c r="M243" s="16"/>
      <c r="N243" s="16"/>
      <c r="O243" s="16"/>
      <c r="P243" s="16"/>
      <c r="Q243" s="16"/>
      <c r="R243" s="17"/>
      <c r="S243" s="326" t="s">
        <v>326</v>
      </c>
      <c r="T243" s="327"/>
      <c r="U243" s="327"/>
      <c r="V243" s="327"/>
      <c r="W243" s="328"/>
      <c r="X243" s="328"/>
      <c r="Y243" s="329"/>
      <c r="Z243" s="104"/>
    </row>
    <row r="244" spans="1:26" ht="30" customHeight="1" x14ac:dyDescent="0.15">
      <c r="A244" s="65">
        <f>IF(AND(OR(K244="①",K244="②",K244="③",K244="④",K244="⑤",K244="⑥",K244="⑦",K244="⑧",K244="⑨",K244="⑩"),L244=""),1001,0)</f>
        <v>0</v>
      </c>
      <c r="B244" s="104"/>
      <c r="D244" s="330" t="s">
        <v>98</v>
      </c>
      <c r="E244" s="305"/>
      <c r="F244" s="315">
        <f t="shared" si="0"/>
        <v>25</v>
      </c>
      <c r="G244" s="292" t="s">
        <v>131</v>
      </c>
      <c r="H244" s="293"/>
      <c r="I244" s="293"/>
      <c r="J244" s="294"/>
      <c r="K244" s="5"/>
      <c r="L244" s="18"/>
      <c r="M244" s="19"/>
      <c r="N244" s="19"/>
      <c r="O244" s="19"/>
      <c r="P244" s="19"/>
      <c r="Q244" s="19"/>
      <c r="R244" s="20"/>
      <c r="S244" s="331" t="s">
        <v>81</v>
      </c>
      <c r="T244" s="331"/>
      <c r="U244" s="331"/>
      <c r="V244" s="331"/>
      <c r="W244" s="331"/>
      <c r="X244" s="331"/>
      <c r="Y244" s="331"/>
      <c r="Z244" s="104"/>
    </row>
    <row r="245" spans="1:26" ht="30" customHeight="1" x14ac:dyDescent="0.15">
      <c r="A245" s="65">
        <f>IF(AND(OR(K245="①",K245="②",K245="③",K245="④",K245="⑤",K245="⑥",K245="⑦",K245="⑧",K245="⑨",K245="⑩"),L245=""),1001,0)</f>
        <v>0</v>
      </c>
      <c r="B245" s="104"/>
      <c r="D245" s="332"/>
      <c r="E245" s="333"/>
      <c r="F245" s="298">
        <f t="shared" si="0"/>
        <v>26</v>
      </c>
      <c r="G245" s="299" t="s">
        <v>132</v>
      </c>
      <c r="H245" s="300"/>
      <c r="I245" s="300"/>
      <c r="J245" s="301"/>
      <c r="K245" s="2"/>
      <c r="L245" s="12"/>
      <c r="M245" s="13"/>
      <c r="N245" s="13"/>
      <c r="O245" s="13"/>
      <c r="P245" s="13"/>
      <c r="Q245" s="13"/>
      <c r="R245" s="14"/>
      <c r="S245" s="334" t="s">
        <v>82</v>
      </c>
      <c r="T245" s="321"/>
      <c r="U245" s="321"/>
      <c r="V245" s="321"/>
      <c r="W245" s="322"/>
      <c r="X245" s="322"/>
      <c r="Y245" s="323"/>
      <c r="Z245" s="104"/>
    </row>
    <row r="246" spans="1:26" ht="30" customHeight="1" x14ac:dyDescent="0.15">
      <c r="A246" s="65">
        <f>IF(AND(OR(K246="①",K246="②",K246="③",K246="④",K246="⑤",K246="⑥",K246="⑦",K246="⑧",K246="⑨",K246="⑩"),L246=""),1001,0)</f>
        <v>0</v>
      </c>
      <c r="B246" s="104"/>
      <c r="D246" s="332"/>
      <c r="E246" s="333"/>
      <c r="F246" s="298">
        <f t="shared" si="0"/>
        <v>27</v>
      </c>
      <c r="G246" s="299" t="s">
        <v>133</v>
      </c>
      <c r="H246" s="300"/>
      <c r="I246" s="300"/>
      <c r="J246" s="301"/>
      <c r="K246" s="2"/>
      <c r="L246" s="12"/>
      <c r="M246" s="13"/>
      <c r="N246" s="13"/>
      <c r="O246" s="13"/>
      <c r="P246" s="13"/>
      <c r="Q246" s="13"/>
      <c r="R246" s="14"/>
      <c r="S246" s="334" t="s">
        <v>226</v>
      </c>
      <c r="T246" s="321"/>
      <c r="U246" s="321"/>
      <c r="V246" s="321"/>
      <c r="W246" s="322"/>
      <c r="X246" s="322"/>
      <c r="Y246" s="323"/>
      <c r="Z246" s="104"/>
    </row>
    <row r="247" spans="1:26" ht="30" customHeight="1" x14ac:dyDescent="0.15">
      <c r="A247" s="65">
        <f>IF(AND(OR(K247="①",K247="②",K247="③",K247="④",K247="⑤",K247="⑥",K247="⑦",K247="⑧",K247="⑨",K247="⑩"),L247=""),1001,0)</f>
        <v>0</v>
      </c>
      <c r="B247" s="104"/>
      <c r="D247" s="332"/>
      <c r="E247" s="333"/>
      <c r="F247" s="298">
        <f t="shared" si="0"/>
        <v>28</v>
      </c>
      <c r="G247" s="299" t="s">
        <v>134</v>
      </c>
      <c r="H247" s="300"/>
      <c r="I247" s="300"/>
      <c r="J247" s="301"/>
      <c r="K247" s="2"/>
      <c r="L247" s="12"/>
      <c r="M247" s="13"/>
      <c r="N247" s="13"/>
      <c r="O247" s="13"/>
      <c r="P247" s="13"/>
      <c r="Q247" s="13"/>
      <c r="R247" s="14"/>
      <c r="S247" s="334"/>
      <c r="T247" s="321"/>
      <c r="U247" s="321"/>
      <c r="V247" s="321"/>
      <c r="W247" s="322"/>
      <c r="X247" s="322"/>
      <c r="Y247" s="323"/>
      <c r="Z247" s="104"/>
    </row>
    <row r="248" spans="1:26" ht="30" customHeight="1" x14ac:dyDescent="0.15">
      <c r="A248" s="65">
        <f>IF(AND(OR(K248="①",K248="②",K248="③",K248="④",K248="⑤",K248="⑥",K248="⑦",K248="⑧",K248="⑨",K248="⑩"),L248=""),1001,0)</f>
        <v>0</v>
      </c>
      <c r="B248" s="104"/>
      <c r="D248" s="332"/>
      <c r="E248" s="333"/>
      <c r="F248" s="298">
        <f t="shared" si="0"/>
        <v>29</v>
      </c>
      <c r="G248" s="299" t="s">
        <v>135</v>
      </c>
      <c r="H248" s="300"/>
      <c r="I248" s="300"/>
      <c r="J248" s="301"/>
      <c r="K248" s="2"/>
      <c r="L248" s="12"/>
      <c r="M248" s="13"/>
      <c r="N248" s="13"/>
      <c r="O248" s="13"/>
      <c r="P248" s="13"/>
      <c r="Q248" s="13"/>
      <c r="R248" s="14"/>
      <c r="S248" s="334" t="s">
        <v>83</v>
      </c>
      <c r="T248" s="321"/>
      <c r="U248" s="321"/>
      <c r="V248" s="321"/>
      <c r="W248" s="322"/>
      <c r="X248" s="322"/>
      <c r="Y248" s="323"/>
      <c r="Z248" s="104"/>
    </row>
    <row r="249" spans="1:26" ht="30" customHeight="1" x14ac:dyDescent="0.15">
      <c r="A249" s="65">
        <f>IF(AND(OR(K249="①",K249="②",K249="③",K249="④",K249="⑤",K249="⑥",K249="⑦",K249="⑧",K249="⑨",K249="⑩"),L249=""),1001,0)</f>
        <v>0</v>
      </c>
      <c r="B249" s="104"/>
      <c r="D249" s="332"/>
      <c r="E249" s="333"/>
      <c r="F249" s="298">
        <f t="shared" si="0"/>
        <v>30</v>
      </c>
      <c r="G249" s="299" t="s">
        <v>136</v>
      </c>
      <c r="H249" s="300"/>
      <c r="I249" s="300"/>
      <c r="J249" s="301"/>
      <c r="K249" s="2"/>
      <c r="L249" s="12"/>
      <c r="M249" s="13"/>
      <c r="N249" s="13"/>
      <c r="O249" s="13"/>
      <c r="P249" s="13"/>
      <c r="Q249" s="13"/>
      <c r="R249" s="14"/>
      <c r="S249" s="334" t="s">
        <v>227</v>
      </c>
      <c r="T249" s="321"/>
      <c r="U249" s="321"/>
      <c r="V249" s="321"/>
      <c r="W249" s="322"/>
      <c r="X249" s="322"/>
      <c r="Y249" s="323"/>
      <c r="Z249" s="104"/>
    </row>
    <row r="250" spans="1:26" ht="30" customHeight="1" x14ac:dyDescent="0.15">
      <c r="A250" s="65">
        <f>IF(AND(OR(K250="①",K250="②",K250="③",K250="④",K250="⑤",K250="⑥",K250="⑦",K250="⑧",K250="⑨",K250="⑩"),L250=""),1001,0)</f>
        <v>0</v>
      </c>
      <c r="B250" s="104"/>
      <c r="D250" s="332"/>
      <c r="E250" s="333"/>
      <c r="F250" s="298">
        <f t="shared" si="0"/>
        <v>31</v>
      </c>
      <c r="G250" s="299" t="s">
        <v>137</v>
      </c>
      <c r="H250" s="300"/>
      <c r="I250" s="300"/>
      <c r="J250" s="301"/>
      <c r="K250" s="2"/>
      <c r="L250" s="12"/>
      <c r="M250" s="13"/>
      <c r="N250" s="13"/>
      <c r="O250" s="13"/>
      <c r="P250" s="13"/>
      <c r="Q250" s="13"/>
      <c r="R250" s="14"/>
      <c r="S250" s="334" t="s">
        <v>228</v>
      </c>
      <c r="T250" s="321"/>
      <c r="U250" s="321"/>
      <c r="V250" s="321"/>
      <c r="W250" s="322"/>
      <c r="X250" s="322"/>
      <c r="Y250" s="323"/>
      <c r="Z250" s="104"/>
    </row>
    <row r="251" spans="1:26" ht="30" customHeight="1" x14ac:dyDescent="0.15">
      <c r="A251" s="65">
        <f>IF(AND(OR(K251="①",K251="②",K251="③",K251="④",K251="⑤",K251="⑥",K251="⑦",K251="⑧",K251="⑨",K251="⑩"),L251=""),1001,0)</f>
        <v>0</v>
      </c>
      <c r="B251" s="104"/>
      <c r="D251" s="332"/>
      <c r="E251" s="333"/>
      <c r="F251" s="307">
        <f t="shared" si="0"/>
        <v>32</v>
      </c>
      <c r="G251" s="308" t="s">
        <v>138</v>
      </c>
      <c r="H251" s="309"/>
      <c r="I251" s="309"/>
      <c r="J251" s="310"/>
      <c r="K251" s="3"/>
      <c r="L251" s="15"/>
      <c r="M251" s="16"/>
      <c r="N251" s="16"/>
      <c r="O251" s="16"/>
      <c r="P251" s="16"/>
      <c r="Q251" s="16"/>
      <c r="R251" s="17"/>
      <c r="S251" s="335" t="s">
        <v>327</v>
      </c>
      <c r="T251" s="312"/>
      <c r="U251" s="312"/>
      <c r="V251" s="312"/>
      <c r="W251" s="313"/>
      <c r="X251" s="313"/>
      <c r="Y251" s="314"/>
      <c r="Z251" s="104"/>
    </row>
    <row r="252" spans="1:26" ht="30" customHeight="1" x14ac:dyDescent="0.15">
      <c r="A252" s="65">
        <f>IF(AND(OR(K252="①",K252="②",K252="③",K252="④",K252="⑤",K252="⑥",K252="⑦",K252="⑧",K252="⑨",K252="⑩"),L252=""),1001,0)</f>
        <v>0</v>
      </c>
      <c r="B252" s="104"/>
      <c r="D252" s="289" t="s">
        <v>99</v>
      </c>
      <c r="E252" s="290"/>
      <c r="F252" s="336">
        <f t="shared" si="0"/>
        <v>33</v>
      </c>
      <c r="G252" s="292" t="s">
        <v>139</v>
      </c>
      <c r="H252" s="293"/>
      <c r="I252" s="293"/>
      <c r="J252" s="294"/>
      <c r="K252" s="1"/>
      <c r="L252" s="18"/>
      <c r="M252" s="19"/>
      <c r="N252" s="19"/>
      <c r="O252" s="19"/>
      <c r="P252" s="19"/>
      <c r="Q252" s="19"/>
      <c r="R252" s="20"/>
      <c r="S252" s="337" t="s">
        <v>84</v>
      </c>
      <c r="T252" s="317"/>
      <c r="U252" s="317"/>
      <c r="V252" s="317"/>
      <c r="W252" s="318"/>
      <c r="X252" s="318"/>
      <c r="Y252" s="319"/>
      <c r="Z252" s="104"/>
    </row>
    <row r="253" spans="1:26" ht="30" customHeight="1" x14ac:dyDescent="0.15">
      <c r="A253" s="65">
        <f>IF(AND(OR(K253="①",K253="②",K253="③",K253="④",K253="⑤",K253="⑥",K253="⑦",K253="⑧",K253="⑨",K253="⑩"),L253=""),1001,0)</f>
        <v>0</v>
      </c>
      <c r="B253" s="104"/>
      <c r="D253" s="289"/>
      <c r="E253" s="290"/>
      <c r="F253" s="298">
        <f t="shared" si="0"/>
        <v>34</v>
      </c>
      <c r="G253" s="299" t="s">
        <v>140</v>
      </c>
      <c r="H253" s="300"/>
      <c r="I253" s="300"/>
      <c r="J253" s="301"/>
      <c r="K253" s="2"/>
      <c r="L253" s="12"/>
      <c r="M253" s="13"/>
      <c r="N253" s="13"/>
      <c r="O253" s="13"/>
      <c r="P253" s="13"/>
      <c r="Q253" s="13"/>
      <c r="R253" s="14"/>
      <c r="S253" s="334" t="s">
        <v>85</v>
      </c>
      <c r="T253" s="321"/>
      <c r="U253" s="321"/>
      <c r="V253" s="321"/>
      <c r="W253" s="322"/>
      <c r="X253" s="322"/>
      <c r="Y253" s="323"/>
      <c r="Z253" s="104"/>
    </row>
    <row r="254" spans="1:26" ht="30" customHeight="1" x14ac:dyDescent="0.15">
      <c r="A254" s="65">
        <f>IF(AND(OR(K254="①",K254="②",K254="③",K254="④",K254="⑤",K254="⑥",K254="⑦",K254="⑧",K254="⑨",K254="⑩"),L254=""),1001,0)</f>
        <v>0</v>
      </c>
      <c r="B254" s="104"/>
      <c r="D254" s="289"/>
      <c r="E254" s="290"/>
      <c r="F254" s="298">
        <f t="shared" si="0"/>
        <v>35</v>
      </c>
      <c r="G254" s="299" t="s">
        <v>141</v>
      </c>
      <c r="H254" s="300"/>
      <c r="I254" s="300"/>
      <c r="J254" s="301"/>
      <c r="K254" s="2"/>
      <c r="L254" s="12"/>
      <c r="M254" s="13"/>
      <c r="N254" s="13"/>
      <c r="O254" s="13"/>
      <c r="P254" s="13"/>
      <c r="Q254" s="13"/>
      <c r="R254" s="14"/>
      <c r="S254" s="334" t="s">
        <v>229</v>
      </c>
      <c r="T254" s="321"/>
      <c r="U254" s="321"/>
      <c r="V254" s="321"/>
      <c r="W254" s="322"/>
      <c r="X254" s="322"/>
      <c r="Y254" s="323"/>
      <c r="Z254" s="104"/>
    </row>
    <row r="255" spans="1:26" ht="30" customHeight="1" x14ac:dyDescent="0.15">
      <c r="A255" s="65">
        <f>IF(AND(OR(K255="①",K255="②",K255="③",K255="④",K255="⑤",K255="⑥",K255="⑦",K255="⑧",K255="⑨",K255="⑩"),L255=""),1001,0)</f>
        <v>0</v>
      </c>
      <c r="B255" s="104"/>
      <c r="D255" s="289"/>
      <c r="E255" s="290"/>
      <c r="F255" s="307">
        <f t="shared" si="0"/>
        <v>36</v>
      </c>
      <c r="G255" s="308" t="s">
        <v>142</v>
      </c>
      <c r="H255" s="309"/>
      <c r="I255" s="309"/>
      <c r="J255" s="310"/>
      <c r="K255" s="3"/>
      <c r="L255" s="15"/>
      <c r="M255" s="16"/>
      <c r="N255" s="16"/>
      <c r="O255" s="16"/>
      <c r="P255" s="16"/>
      <c r="Q255" s="16"/>
      <c r="R255" s="17"/>
      <c r="S255" s="311"/>
      <c r="T255" s="312"/>
      <c r="U255" s="312"/>
      <c r="V255" s="312"/>
      <c r="W255" s="313"/>
      <c r="X255" s="313"/>
      <c r="Y255" s="314"/>
      <c r="Z255" s="104"/>
    </row>
    <row r="256" spans="1:26" ht="30" customHeight="1" x14ac:dyDescent="0.15">
      <c r="A256" s="65">
        <f>IF(AND(OR(K256="①",K256="②",K256="③",K256="④",K256="⑤",K256="⑥",K256="⑦",K256="⑧",K256="⑨",K256="⑩"),L256=""),1001,0)</f>
        <v>0</v>
      </c>
      <c r="B256" s="104"/>
      <c r="D256" s="324" t="s">
        <v>100</v>
      </c>
      <c r="E256" s="325"/>
      <c r="F256" s="315">
        <f t="shared" si="0"/>
        <v>37</v>
      </c>
      <c r="G256" s="292" t="s">
        <v>143</v>
      </c>
      <c r="H256" s="293"/>
      <c r="I256" s="293"/>
      <c r="J256" s="294"/>
      <c r="K256" s="1"/>
      <c r="L256" s="18"/>
      <c r="M256" s="19"/>
      <c r="N256" s="19"/>
      <c r="O256" s="19"/>
      <c r="P256" s="19"/>
      <c r="Q256" s="19"/>
      <c r="R256" s="20"/>
      <c r="S256" s="316" t="s">
        <v>230</v>
      </c>
      <c r="T256" s="317"/>
      <c r="U256" s="317"/>
      <c r="V256" s="317"/>
      <c r="W256" s="318"/>
      <c r="X256" s="318"/>
      <c r="Y256" s="319"/>
      <c r="Z256" s="104"/>
    </row>
    <row r="257" spans="1:26" ht="30" customHeight="1" x14ac:dyDescent="0.15">
      <c r="A257" s="65">
        <f>IF(AND(OR(K257="①",K257="②",K257="③",K257="④",K257="⑤",K257="⑥",K257="⑦",K257="⑧",K257="⑨",K257="⑩"),L257=""),1001,0)</f>
        <v>0</v>
      </c>
      <c r="B257" s="104"/>
      <c r="D257" s="289"/>
      <c r="E257" s="290"/>
      <c r="F257" s="298">
        <f t="shared" si="0"/>
        <v>38</v>
      </c>
      <c r="G257" s="299" t="s">
        <v>144</v>
      </c>
      <c r="H257" s="300"/>
      <c r="I257" s="300"/>
      <c r="J257" s="301"/>
      <c r="K257" s="2"/>
      <c r="L257" s="12"/>
      <c r="M257" s="13"/>
      <c r="N257" s="13"/>
      <c r="O257" s="13"/>
      <c r="P257" s="13"/>
      <c r="Q257" s="13"/>
      <c r="R257" s="14"/>
      <c r="S257" s="320" t="s">
        <v>86</v>
      </c>
      <c r="T257" s="321"/>
      <c r="U257" s="321"/>
      <c r="V257" s="321"/>
      <c r="W257" s="322"/>
      <c r="X257" s="322"/>
      <c r="Y257" s="323"/>
      <c r="Z257" s="104"/>
    </row>
    <row r="258" spans="1:26" ht="30" customHeight="1" x14ac:dyDescent="0.15">
      <c r="A258" s="65">
        <f>IF(AND(OR(K258="①",K258="②",K258="③",K258="④",K258="⑤",K258="⑥",K258="⑦",K258="⑧",K258="⑨",K258="⑩"),L258=""),1001,0)</f>
        <v>0</v>
      </c>
      <c r="B258" s="104"/>
      <c r="D258" s="289"/>
      <c r="E258" s="290"/>
      <c r="F258" s="298">
        <f t="shared" si="0"/>
        <v>39</v>
      </c>
      <c r="G258" s="299" t="s">
        <v>145</v>
      </c>
      <c r="H258" s="300"/>
      <c r="I258" s="300"/>
      <c r="J258" s="301"/>
      <c r="K258" s="2"/>
      <c r="L258" s="12"/>
      <c r="M258" s="13"/>
      <c r="N258" s="13"/>
      <c r="O258" s="13"/>
      <c r="P258" s="13"/>
      <c r="Q258" s="13"/>
      <c r="R258" s="14"/>
      <c r="S258" s="320" t="s">
        <v>231</v>
      </c>
      <c r="T258" s="321"/>
      <c r="U258" s="321"/>
      <c r="V258" s="321"/>
      <c r="W258" s="322"/>
      <c r="X258" s="322"/>
      <c r="Y258" s="323"/>
      <c r="Z258" s="104"/>
    </row>
    <row r="259" spans="1:26" ht="30" customHeight="1" x14ac:dyDescent="0.15">
      <c r="A259" s="65">
        <f>IF(AND(OR(K259="①",K259="②",K259="③",K259="④",K259="⑤",K259="⑥",K259="⑦",K259="⑧",K259="⑨",K259="⑩"),L259=""),1001,0)</f>
        <v>0</v>
      </c>
      <c r="B259" s="104"/>
      <c r="D259" s="289"/>
      <c r="E259" s="290"/>
      <c r="F259" s="298">
        <f t="shared" si="0"/>
        <v>40</v>
      </c>
      <c r="G259" s="299" t="s">
        <v>146</v>
      </c>
      <c r="H259" s="300"/>
      <c r="I259" s="300"/>
      <c r="J259" s="301"/>
      <c r="K259" s="2"/>
      <c r="L259" s="12"/>
      <c r="M259" s="13"/>
      <c r="N259" s="13"/>
      <c r="O259" s="13"/>
      <c r="P259" s="13"/>
      <c r="Q259" s="13"/>
      <c r="R259" s="14"/>
      <c r="S259" s="320" t="s">
        <v>232</v>
      </c>
      <c r="T259" s="321"/>
      <c r="U259" s="321"/>
      <c r="V259" s="321"/>
      <c r="W259" s="322"/>
      <c r="X259" s="322"/>
      <c r="Y259" s="323"/>
      <c r="Z259" s="104"/>
    </row>
    <row r="260" spans="1:26" ht="30" customHeight="1" x14ac:dyDescent="0.15">
      <c r="A260" s="65">
        <f>IF(AND(OR(K260="①",K260="②",K260="③",K260="④",K260="⑤",K260="⑥",K260="⑦",K260="⑧",K260="⑨",K260="⑩"),L260=""),1001,0)</f>
        <v>0</v>
      </c>
      <c r="B260" s="104"/>
      <c r="D260" s="289"/>
      <c r="E260" s="290"/>
      <c r="F260" s="298">
        <f t="shared" si="0"/>
        <v>41</v>
      </c>
      <c r="G260" s="299" t="s">
        <v>147</v>
      </c>
      <c r="H260" s="300"/>
      <c r="I260" s="300"/>
      <c r="J260" s="301"/>
      <c r="K260" s="2"/>
      <c r="L260" s="12"/>
      <c r="M260" s="13"/>
      <c r="N260" s="13"/>
      <c r="O260" s="13"/>
      <c r="P260" s="13"/>
      <c r="Q260" s="13"/>
      <c r="R260" s="14"/>
      <c r="S260" s="320" t="s">
        <v>233</v>
      </c>
      <c r="T260" s="321"/>
      <c r="U260" s="321"/>
      <c r="V260" s="321"/>
      <c r="W260" s="322"/>
      <c r="X260" s="322"/>
      <c r="Y260" s="323"/>
      <c r="Z260" s="104"/>
    </row>
    <row r="261" spans="1:26" ht="30" customHeight="1" x14ac:dyDescent="0.15">
      <c r="A261" s="65">
        <f>IF(AND(OR(K261="①",K261="②",K261="③",K261="④",K261="⑤",K261="⑥",K261="⑦",K261="⑧",K261="⑨",K261="⑩"),L261=""),1001,0)</f>
        <v>0</v>
      </c>
      <c r="B261" s="104"/>
      <c r="D261" s="305"/>
      <c r="E261" s="306"/>
      <c r="F261" s="307">
        <f t="shared" si="0"/>
        <v>42</v>
      </c>
      <c r="G261" s="308" t="s">
        <v>148</v>
      </c>
      <c r="H261" s="309"/>
      <c r="I261" s="309"/>
      <c r="J261" s="310"/>
      <c r="K261" s="3"/>
      <c r="L261" s="15"/>
      <c r="M261" s="16"/>
      <c r="N261" s="16"/>
      <c r="O261" s="16"/>
      <c r="P261" s="16"/>
      <c r="Q261" s="16"/>
      <c r="R261" s="17"/>
      <c r="S261" s="311" t="s">
        <v>328</v>
      </c>
      <c r="T261" s="312"/>
      <c r="U261" s="312"/>
      <c r="V261" s="312"/>
      <c r="W261" s="313"/>
      <c r="X261" s="313"/>
      <c r="Y261" s="314"/>
      <c r="Z261" s="104"/>
    </row>
    <row r="262" spans="1:26" ht="30" customHeight="1" x14ac:dyDescent="0.15">
      <c r="A262" s="65">
        <f>IF(AND(OR(K262="①",K262="②",K262="③",K262="④",K262="⑤",K262="⑥",K262="⑦",K262="⑧",K262="⑨",K262="⑩"),L262=""),1001,0)</f>
        <v>0</v>
      </c>
      <c r="B262" s="104"/>
      <c r="D262" s="289" t="s">
        <v>101</v>
      </c>
      <c r="E262" s="290"/>
      <c r="F262" s="315">
        <f t="shared" si="0"/>
        <v>43</v>
      </c>
      <c r="G262" s="292" t="s">
        <v>149</v>
      </c>
      <c r="H262" s="293"/>
      <c r="I262" s="293"/>
      <c r="J262" s="294"/>
      <c r="K262" s="1"/>
      <c r="L262" s="18"/>
      <c r="M262" s="19"/>
      <c r="N262" s="19"/>
      <c r="O262" s="19"/>
      <c r="P262" s="19"/>
      <c r="Q262" s="19"/>
      <c r="R262" s="20"/>
      <c r="S262" s="316" t="s">
        <v>234</v>
      </c>
      <c r="T262" s="317"/>
      <c r="U262" s="317"/>
      <c r="V262" s="317"/>
      <c r="W262" s="318"/>
      <c r="X262" s="318"/>
      <c r="Y262" s="319"/>
      <c r="Z262" s="104"/>
    </row>
    <row r="263" spans="1:26" ht="30" customHeight="1" x14ac:dyDescent="0.15">
      <c r="A263" s="65">
        <f>IF(AND(OR(K263="①",K263="②",K263="③",K263="④",K263="⑤",K263="⑥",K263="⑦",K263="⑧",K263="⑨",K263="⑩"),L263=""),1001,0)</f>
        <v>0</v>
      </c>
      <c r="B263" s="104"/>
      <c r="D263" s="289"/>
      <c r="E263" s="290"/>
      <c r="F263" s="298">
        <f t="shared" si="0"/>
        <v>44</v>
      </c>
      <c r="G263" s="299" t="s">
        <v>150</v>
      </c>
      <c r="H263" s="300"/>
      <c r="I263" s="300"/>
      <c r="J263" s="301"/>
      <c r="K263" s="2"/>
      <c r="L263" s="12"/>
      <c r="M263" s="13"/>
      <c r="N263" s="13"/>
      <c r="O263" s="13"/>
      <c r="P263" s="13"/>
      <c r="Q263" s="13"/>
      <c r="R263" s="14"/>
      <c r="S263" s="320" t="s">
        <v>87</v>
      </c>
      <c r="T263" s="321"/>
      <c r="U263" s="321"/>
      <c r="V263" s="321"/>
      <c r="W263" s="322"/>
      <c r="X263" s="322"/>
      <c r="Y263" s="323"/>
      <c r="Z263" s="104"/>
    </row>
    <row r="264" spans="1:26" ht="30" customHeight="1" x14ac:dyDescent="0.15">
      <c r="A264" s="65">
        <f>IF(AND(OR(K264="①",K264="②",K264="③",K264="④",K264="⑤",K264="⑥",K264="⑦",K264="⑧",K264="⑨",K264="⑩"),L264=""),1001,0)</f>
        <v>0</v>
      </c>
      <c r="B264" s="104"/>
      <c r="D264" s="289"/>
      <c r="E264" s="290"/>
      <c r="F264" s="298">
        <f t="shared" si="0"/>
        <v>45</v>
      </c>
      <c r="G264" s="299" t="s">
        <v>151</v>
      </c>
      <c r="H264" s="300"/>
      <c r="I264" s="300"/>
      <c r="J264" s="301"/>
      <c r="K264" s="2"/>
      <c r="L264" s="12"/>
      <c r="M264" s="13"/>
      <c r="N264" s="13"/>
      <c r="O264" s="13"/>
      <c r="P264" s="13"/>
      <c r="Q264" s="13"/>
      <c r="R264" s="14"/>
      <c r="S264" s="320"/>
      <c r="T264" s="321"/>
      <c r="U264" s="321"/>
      <c r="V264" s="321"/>
      <c r="W264" s="322"/>
      <c r="X264" s="322"/>
      <c r="Y264" s="323"/>
      <c r="Z264" s="104"/>
    </row>
    <row r="265" spans="1:26" ht="30" customHeight="1" x14ac:dyDescent="0.15">
      <c r="A265" s="65">
        <f>IF(AND(OR(K265="①",K265="②",K265="③",K265="④",K265="⑤",K265="⑥",K265="⑦",K265="⑧",K265="⑨",K265="⑩"),L265=""),1001,0)</f>
        <v>0</v>
      </c>
      <c r="B265" s="104"/>
      <c r="D265" s="289"/>
      <c r="E265" s="290"/>
      <c r="F265" s="298">
        <f t="shared" si="0"/>
        <v>46</v>
      </c>
      <c r="G265" s="299" t="s">
        <v>152</v>
      </c>
      <c r="H265" s="300"/>
      <c r="I265" s="300"/>
      <c r="J265" s="301"/>
      <c r="K265" s="2"/>
      <c r="L265" s="12"/>
      <c r="M265" s="13"/>
      <c r="N265" s="13"/>
      <c r="O265" s="13"/>
      <c r="P265" s="13"/>
      <c r="Q265" s="13"/>
      <c r="R265" s="14"/>
      <c r="S265" s="320" t="s">
        <v>88</v>
      </c>
      <c r="T265" s="321"/>
      <c r="U265" s="321"/>
      <c r="V265" s="321"/>
      <c r="W265" s="322"/>
      <c r="X265" s="322"/>
      <c r="Y265" s="323"/>
      <c r="Z265" s="104"/>
    </row>
    <row r="266" spans="1:26" ht="30" customHeight="1" x14ac:dyDescent="0.15">
      <c r="A266" s="65">
        <f>IF(AND(OR(K266="①",K266="②",K266="③",K266="④",K266="⑤",K266="⑥",K266="⑦",K266="⑧",K266="⑨",K266="⑩"),L266=""),1001,0)</f>
        <v>0</v>
      </c>
      <c r="B266" s="104"/>
      <c r="D266" s="289"/>
      <c r="E266" s="290"/>
      <c r="F266" s="298">
        <f t="shared" si="0"/>
        <v>47</v>
      </c>
      <c r="G266" s="299" t="s">
        <v>153</v>
      </c>
      <c r="H266" s="300"/>
      <c r="I266" s="300"/>
      <c r="J266" s="301"/>
      <c r="K266" s="2"/>
      <c r="L266" s="12"/>
      <c r="M266" s="13"/>
      <c r="N266" s="13"/>
      <c r="O266" s="13"/>
      <c r="P266" s="13"/>
      <c r="Q266" s="13"/>
      <c r="R266" s="14"/>
      <c r="S266" s="320" t="s">
        <v>89</v>
      </c>
      <c r="T266" s="321"/>
      <c r="U266" s="321"/>
      <c r="V266" s="321"/>
      <c r="W266" s="322"/>
      <c r="X266" s="322"/>
      <c r="Y266" s="323"/>
      <c r="Z266" s="104"/>
    </row>
    <row r="267" spans="1:26" ht="30" customHeight="1" x14ac:dyDescent="0.15">
      <c r="A267" s="65">
        <f>IF(AND(OR(K267="①",K267="②",K267="③",K267="④",K267="⑤",K267="⑥",K267="⑦",K267="⑧",K267="⑨",K267="⑩"),L267=""),1001,0)</f>
        <v>0</v>
      </c>
      <c r="B267" s="104"/>
      <c r="D267" s="289"/>
      <c r="E267" s="290"/>
      <c r="F267" s="307">
        <f t="shared" si="0"/>
        <v>48</v>
      </c>
      <c r="G267" s="308" t="s">
        <v>154</v>
      </c>
      <c r="H267" s="309"/>
      <c r="I267" s="309"/>
      <c r="J267" s="310"/>
      <c r="K267" s="4"/>
      <c r="L267" s="15"/>
      <c r="M267" s="16"/>
      <c r="N267" s="16"/>
      <c r="O267" s="16"/>
      <c r="P267" s="16"/>
      <c r="Q267" s="16"/>
      <c r="R267" s="17"/>
      <c r="S267" s="326" t="s">
        <v>329</v>
      </c>
      <c r="T267" s="327"/>
      <c r="U267" s="327"/>
      <c r="V267" s="327"/>
      <c r="W267" s="328"/>
      <c r="X267" s="328"/>
      <c r="Y267" s="329"/>
      <c r="Z267" s="104"/>
    </row>
    <row r="268" spans="1:26" ht="30" customHeight="1" x14ac:dyDescent="0.15">
      <c r="A268" s="65">
        <f>IF(AND(OR(K268="①",K268="②",K268="③",K268="④",K268="⑤",K268="⑥",K268="⑦",K268="⑧",K268="⑨",K268="⑩"),L268=""),1001,0)</f>
        <v>0</v>
      </c>
      <c r="B268" s="104"/>
      <c r="D268" s="324" t="s">
        <v>102</v>
      </c>
      <c r="E268" s="325"/>
      <c r="F268" s="315">
        <f t="shared" si="0"/>
        <v>49</v>
      </c>
      <c r="G268" s="292" t="s">
        <v>155</v>
      </c>
      <c r="H268" s="293"/>
      <c r="I268" s="293"/>
      <c r="J268" s="294"/>
      <c r="K268" s="5"/>
      <c r="L268" s="18"/>
      <c r="M268" s="19"/>
      <c r="N268" s="19"/>
      <c r="O268" s="19"/>
      <c r="P268" s="19"/>
      <c r="Q268" s="19"/>
      <c r="R268" s="20"/>
      <c r="S268" s="338" t="s">
        <v>235</v>
      </c>
      <c r="T268" s="339"/>
      <c r="U268" s="339"/>
      <c r="V268" s="339"/>
      <c r="W268" s="340"/>
      <c r="X268" s="340"/>
      <c r="Y268" s="341"/>
      <c r="Z268" s="104"/>
    </row>
    <row r="269" spans="1:26" ht="30" customHeight="1" x14ac:dyDescent="0.15">
      <c r="A269" s="65">
        <f>IF(AND(OR(K269="①",K269="②",K269="③",K269="④",K269="⑤",K269="⑥",K269="⑦",K269="⑧",K269="⑨",K269="⑩"),L269=""),1001,0)</f>
        <v>0</v>
      </c>
      <c r="B269" s="104"/>
      <c r="D269" s="289"/>
      <c r="E269" s="290"/>
      <c r="F269" s="298">
        <f t="shared" si="0"/>
        <v>50</v>
      </c>
      <c r="G269" s="299" t="s">
        <v>156</v>
      </c>
      <c r="H269" s="300"/>
      <c r="I269" s="300"/>
      <c r="J269" s="301"/>
      <c r="K269" s="2"/>
      <c r="L269" s="12"/>
      <c r="M269" s="13"/>
      <c r="N269" s="13"/>
      <c r="O269" s="13"/>
      <c r="P269" s="13"/>
      <c r="Q269" s="13"/>
      <c r="R269" s="14"/>
      <c r="S269" s="320" t="s">
        <v>236</v>
      </c>
      <c r="T269" s="321"/>
      <c r="U269" s="321"/>
      <c r="V269" s="321"/>
      <c r="W269" s="322"/>
      <c r="X269" s="322"/>
      <c r="Y269" s="323"/>
      <c r="Z269" s="104"/>
    </row>
    <row r="270" spans="1:26" ht="30" customHeight="1" x14ac:dyDescent="0.15">
      <c r="A270" s="65">
        <f>IF(AND(OR(K270="①",K270="②",K270="③",K270="④",K270="⑤",K270="⑥",K270="⑦",K270="⑧",K270="⑨",K270="⑩"),L270=""),1001,0)</f>
        <v>0</v>
      </c>
      <c r="B270" s="104"/>
      <c r="D270" s="289"/>
      <c r="E270" s="290"/>
      <c r="F270" s="298">
        <f t="shared" si="0"/>
        <v>51</v>
      </c>
      <c r="G270" s="299" t="s">
        <v>157</v>
      </c>
      <c r="H270" s="300"/>
      <c r="I270" s="300"/>
      <c r="J270" s="301"/>
      <c r="K270" s="2"/>
      <c r="L270" s="12"/>
      <c r="M270" s="13"/>
      <c r="N270" s="13"/>
      <c r="O270" s="13"/>
      <c r="P270" s="13"/>
      <c r="Q270" s="13"/>
      <c r="R270" s="14"/>
      <c r="S270" s="320" t="s">
        <v>237</v>
      </c>
      <c r="T270" s="321"/>
      <c r="U270" s="321"/>
      <c r="V270" s="321"/>
      <c r="W270" s="322"/>
      <c r="X270" s="322"/>
      <c r="Y270" s="323"/>
      <c r="Z270" s="104"/>
    </row>
    <row r="271" spans="1:26" ht="30" customHeight="1" x14ac:dyDescent="0.15">
      <c r="A271" s="65">
        <f>IF(AND(OR(K271="①",K271="②",K271="③",K271="④",K271="⑤",K271="⑥",K271="⑦",K271="⑧",K271="⑨",K271="⑩"),L271=""),1001,0)</f>
        <v>0</v>
      </c>
      <c r="B271" s="104"/>
      <c r="D271" s="289"/>
      <c r="E271" s="290"/>
      <c r="F271" s="298">
        <f t="shared" si="0"/>
        <v>52</v>
      </c>
      <c r="G271" s="299" t="s">
        <v>158</v>
      </c>
      <c r="H271" s="300"/>
      <c r="I271" s="300"/>
      <c r="J271" s="301"/>
      <c r="K271" s="2"/>
      <c r="L271" s="12"/>
      <c r="M271" s="13"/>
      <c r="N271" s="13"/>
      <c r="O271" s="13"/>
      <c r="P271" s="13"/>
      <c r="Q271" s="13"/>
      <c r="R271" s="14"/>
      <c r="S271" s="320" t="s">
        <v>90</v>
      </c>
      <c r="T271" s="321"/>
      <c r="U271" s="321"/>
      <c r="V271" s="321"/>
      <c r="W271" s="322"/>
      <c r="X271" s="322"/>
      <c r="Y271" s="323"/>
      <c r="Z271" s="104"/>
    </row>
    <row r="272" spans="1:26" ht="30" customHeight="1" x14ac:dyDescent="0.15">
      <c r="A272" s="65">
        <f>IF(AND(OR(K272="①",K272="②",K272="③",K272="④",K272="⑤",K272="⑥",K272="⑦",K272="⑧",K272="⑨",K272="⑩"),L272=""),1001,0)</f>
        <v>0</v>
      </c>
      <c r="B272" s="104"/>
      <c r="D272" s="289"/>
      <c r="E272" s="290"/>
      <c r="F272" s="298">
        <f t="shared" si="0"/>
        <v>53</v>
      </c>
      <c r="G272" s="299" t="s">
        <v>159</v>
      </c>
      <c r="H272" s="300"/>
      <c r="I272" s="300"/>
      <c r="J272" s="301"/>
      <c r="K272" s="2"/>
      <c r="L272" s="12"/>
      <c r="M272" s="13"/>
      <c r="N272" s="13"/>
      <c r="O272" s="13"/>
      <c r="P272" s="13"/>
      <c r="Q272" s="13"/>
      <c r="R272" s="14"/>
      <c r="S272" s="320" t="s">
        <v>238</v>
      </c>
      <c r="T272" s="321"/>
      <c r="U272" s="321"/>
      <c r="V272" s="321"/>
      <c r="W272" s="322"/>
      <c r="X272" s="322"/>
      <c r="Y272" s="323"/>
      <c r="Z272" s="104"/>
    </row>
    <row r="273" spans="1:26" ht="30" customHeight="1" x14ac:dyDescent="0.15">
      <c r="A273" s="65">
        <f>IF(AND(OR(K273="①",K273="②",K273="③",K273="④",K273="⑤",K273="⑥",K273="⑦",K273="⑧",K273="⑨",K273="⑩"),L273=""),1001,0)</f>
        <v>0</v>
      </c>
      <c r="B273" s="104"/>
      <c r="D273" s="289"/>
      <c r="E273" s="290"/>
      <c r="F273" s="298">
        <f t="shared" si="0"/>
        <v>54</v>
      </c>
      <c r="G273" s="299" t="s">
        <v>160</v>
      </c>
      <c r="H273" s="300"/>
      <c r="I273" s="300"/>
      <c r="J273" s="301"/>
      <c r="K273" s="2"/>
      <c r="L273" s="12"/>
      <c r="M273" s="13"/>
      <c r="N273" s="13"/>
      <c r="O273" s="13"/>
      <c r="P273" s="13"/>
      <c r="Q273" s="13"/>
      <c r="R273" s="14"/>
      <c r="S273" s="320" t="s">
        <v>239</v>
      </c>
      <c r="T273" s="321"/>
      <c r="U273" s="321"/>
      <c r="V273" s="321"/>
      <c r="W273" s="322"/>
      <c r="X273" s="322"/>
      <c r="Y273" s="323"/>
      <c r="Z273" s="104"/>
    </row>
    <row r="274" spans="1:26" ht="30" customHeight="1" x14ac:dyDescent="0.15">
      <c r="A274" s="65">
        <f>IF(AND(OR(K274="①",K274="②",K274="③",K274="④",K274="⑤",K274="⑥",K274="⑦",K274="⑧",K274="⑨",K274="⑩"),L274=""),1001,0)</f>
        <v>0</v>
      </c>
      <c r="B274" s="104"/>
      <c r="D274" s="289"/>
      <c r="E274" s="290"/>
      <c r="F274" s="298">
        <f t="shared" si="0"/>
        <v>55</v>
      </c>
      <c r="G274" s="299" t="s">
        <v>161</v>
      </c>
      <c r="H274" s="300"/>
      <c r="I274" s="300"/>
      <c r="J274" s="301"/>
      <c r="K274" s="2"/>
      <c r="L274" s="12"/>
      <c r="M274" s="13"/>
      <c r="N274" s="13"/>
      <c r="O274" s="13"/>
      <c r="P274" s="13"/>
      <c r="Q274" s="13"/>
      <c r="R274" s="14"/>
      <c r="S274" s="320" t="s">
        <v>91</v>
      </c>
      <c r="T274" s="321"/>
      <c r="U274" s="321"/>
      <c r="V274" s="321"/>
      <c r="W274" s="322"/>
      <c r="X274" s="322"/>
      <c r="Y274" s="323"/>
      <c r="Z274" s="104"/>
    </row>
    <row r="275" spans="1:26" ht="30" customHeight="1" x14ac:dyDescent="0.15">
      <c r="A275" s="65">
        <f>IF(AND(OR(K275="①",K275="②",K275="③",K275="④",K275="⑤",K275="⑥",K275="⑦",K275="⑧",K275="⑨",K275="⑩"),L275=""),1001,0)</f>
        <v>0</v>
      </c>
      <c r="B275" s="104"/>
      <c r="D275" s="289"/>
      <c r="E275" s="290"/>
      <c r="F275" s="298">
        <f t="shared" si="0"/>
        <v>56</v>
      </c>
      <c r="G275" s="299" t="s">
        <v>162</v>
      </c>
      <c r="H275" s="300"/>
      <c r="I275" s="300"/>
      <c r="J275" s="301"/>
      <c r="K275" s="2"/>
      <c r="L275" s="12"/>
      <c r="M275" s="13"/>
      <c r="N275" s="13"/>
      <c r="O275" s="13"/>
      <c r="P275" s="13"/>
      <c r="Q275" s="13"/>
      <c r="R275" s="14"/>
      <c r="S275" s="320" t="s">
        <v>240</v>
      </c>
      <c r="T275" s="321"/>
      <c r="U275" s="321"/>
      <c r="V275" s="321"/>
      <c r="W275" s="322"/>
      <c r="X275" s="322"/>
      <c r="Y275" s="323"/>
      <c r="Z275" s="104"/>
    </row>
    <row r="276" spans="1:26" ht="30" customHeight="1" x14ac:dyDescent="0.15">
      <c r="A276" s="65">
        <f>IF(AND(OR(K276="①",K276="②",K276="③",K276="④",K276="⑤",K276="⑥",K276="⑦",K276="⑧",K276="⑨",K276="⑩"),L276=""),1001,0)</f>
        <v>0</v>
      </c>
      <c r="B276" s="104"/>
      <c r="D276" s="305"/>
      <c r="E276" s="306"/>
      <c r="F276" s="307">
        <f t="shared" si="0"/>
        <v>57</v>
      </c>
      <c r="G276" s="308" t="s">
        <v>163</v>
      </c>
      <c r="H276" s="309"/>
      <c r="I276" s="309"/>
      <c r="J276" s="310"/>
      <c r="K276" s="3"/>
      <c r="L276" s="15"/>
      <c r="M276" s="16"/>
      <c r="N276" s="16"/>
      <c r="O276" s="16"/>
      <c r="P276" s="16"/>
      <c r="Q276" s="16"/>
      <c r="R276" s="17"/>
      <c r="S276" s="311" t="s">
        <v>330</v>
      </c>
      <c r="T276" s="312"/>
      <c r="U276" s="312"/>
      <c r="V276" s="312"/>
      <c r="W276" s="313"/>
      <c r="X276" s="313"/>
      <c r="Y276" s="314"/>
      <c r="Z276" s="104"/>
    </row>
    <row r="277" spans="1:26" ht="30" customHeight="1" x14ac:dyDescent="0.15">
      <c r="A277" s="65">
        <f>IF(AND(OR(K277="①",K277="②",K277="③",K277="④",K277="⑤",K277="⑥",K277="⑦",K277="⑧",K277="⑨",K277="⑩"),L277=""),1001,0)</f>
        <v>0</v>
      </c>
      <c r="B277" s="104"/>
      <c r="D277" s="289" t="s">
        <v>103</v>
      </c>
      <c r="E277" s="290"/>
      <c r="F277" s="315">
        <f t="shared" si="0"/>
        <v>58</v>
      </c>
      <c r="G277" s="292" t="s">
        <v>164</v>
      </c>
      <c r="H277" s="293"/>
      <c r="I277" s="293"/>
      <c r="J277" s="294"/>
      <c r="K277" s="1"/>
      <c r="L277" s="18"/>
      <c r="M277" s="19"/>
      <c r="N277" s="19"/>
      <c r="O277" s="19"/>
      <c r="P277" s="19"/>
      <c r="Q277" s="19"/>
      <c r="R277" s="20"/>
      <c r="S277" s="316" t="s">
        <v>241</v>
      </c>
      <c r="T277" s="317"/>
      <c r="U277" s="317"/>
      <c r="V277" s="317"/>
      <c r="W277" s="318"/>
      <c r="X277" s="318"/>
      <c r="Y277" s="319"/>
      <c r="Z277" s="104"/>
    </row>
    <row r="278" spans="1:26" ht="30" customHeight="1" x14ac:dyDescent="0.15">
      <c r="A278" s="65">
        <f>IF(AND(OR(K278="①",K278="②",K278="③",K278="④",K278="⑤",K278="⑥",K278="⑦",K278="⑧",K278="⑨",K278="⑩"),L278=""),1001,0)</f>
        <v>0</v>
      </c>
      <c r="B278" s="104"/>
      <c r="D278" s="289"/>
      <c r="E278" s="290"/>
      <c r="F278" s="298">
        <f t="shared" si="0"/>
        <v>59</v>
      </c>
      <c r="G278" s="299" t="s">
        <v>165</v>
      </c>
      <c r="H278" s="300"/>
      <c r="I278" s="300"/>
      <c r="J278" s="301"/>
      <c r="K278" s="2"/>
      <c r="L278" s="12"/>
      <c r="M278" s="13"/>
      <c r="N278" s="13"/>
      <c r="O278" s="13"/>
      <c r="P278" s="13"/>
      <c r="Q278" s="13"/>
      <c r="R278" s="14"/>
      <c r="S278" s="320" t="s">
        <v>242</v>
      </c>
      <c r="T278" s="321"/>
      <c r="U278" s="321"/>
      <c r="V278" s="321"/>
      <c r="W278" s="322"/>
      <c r="X278" s="322"/>
      <c r="Y278" s="323"/>
      <c r="Z278" s="104"/>
    </row>
    <row r="279" spans="1:26" ht="30" customHeight="1" x14ac:dyDescent="0.15">
      <c r="A279" s="65">
        <f>IF(AND(OR(K279="①",K279="②",K279="③",K279="④",K279="⑤",K279="⑥",K279="⑦",K279="⑧",K279="⑨",K279="⑩"),L279=""),1001,0)</f>
        <v>0</v>
      </c>
      <c r="B279" s="104"/>
      <c r="D279" s="289"/>
      <c r="E279" s="290"/>
      <c r="F279" s="298">
        <f t="shared" si="0"/>
        <v>60</v>
      </c>
      <c r="G279" s="299" t="s">
        <v>166</v>
      </c>
      <c r="H279" s="300"/>
      <c r="I279" s="300"/>
      <c r="J279" s="301"/>
      <c r="K279" s="2"/>
      <c r="L279" s="12"/>
      <c r="M279" s="13"/>
      <c r="N279" s="13"/>
      <c r="O279" s="13"/>
      <c r="P279" s="13"/>
      <c r="Q279" s="13"/>
      <c r="R279" s="14"/>
      <c r="S279" s="320" t="s">
        <v>166</v>
      </c>
      <c r="T279" s="321"/>
      <c r="U279" s="321"/>
      <c r="V279" s="321"/>
      <c r="W279" s="322"/>
      <c r="X279" s="322"/>
      <c r="Y279" s="323"/>
      <c r="Z279" s="104"/>
    </row>
    <row r="280" spans="1:26" ht="30" customHeight="1" x14ac:dyDescent="0.15">
      <c r="A280" s="65">
        <f>IF(AND(OR(K280="①",K280="②",K280="③",K280="④",K280="⑤",K280="⑥",K280="⑦",K280="⑧",K280="⑨",K280="⑩"),L280=""),1001,0)</f>
        <v>0</v>
      </c>
      <c r="B280" s="104"/>
      <c r="D280" s="289"/>
      <c r="E280" s="290"/>
      <c r="F280" s="307">
        <f t="shared" si="0"/>
        <v>61</v>
      </c>
      <c r="G280" s="308" t="s">
        <v>167</v>
      </c>
      <c r="H280" s="309"/>
      <c r="I280" s="309"/>
      <c r="J280" s="310"/>
      <c r="K280" s="4"/>
      <c r="L280" s="15"/>
      <c r="M280" s="16"/>
      <c r="N280" s="16"/>
      <c r="O280" s="16"/>
      <c r="P280" s="16"/>
      <c r="Q280" s="16"/>
      <c r="R280" s="17"/>
      <c r="S280" s="326" t="s">
        <v>331</v>
      </c>
      <c r="T280" s="327"/>
      <c r="U280" s="327"/>
      <c r="V280" s="327"/>
      <c r="W280" s="328"/>
      <c r="X280" s="328"/>
      <c r="Y280" s="329"/>
      <c r="Z280" s="104"/>
    </row>
    <row r="281" spans="1:26" ht="30" customHeight="1" x14ac:dyDescent="0.15">
      <c r="A281" s="65">
        <f>IF(AND(OR(K281="①",K281="②",K281="③",K281="④",K281="⑤",K281="⑥",K281="⑦",K281="⑧",K281="⑨",K281="⑩"),L281=""),1001,0)</f>
        <v>0</v>
      </c>
      <c r="B281" s="104"/>
      <c r="D281" s="324" t="s">
        <v>104</v>
      </c>
      <c r="E281" s="325"/>
      <c r="F281" s="315">
        <f t="shared" si="0"/>
        <v>62</v>
      </c>
      <c r="G281" s="292" t="s">
        <v>168</v>
      </c>
      <c r="H281" s="293"/>
      <c r="I281" s="293"/>
      <c r="J281" s="294"/>
      <c r="K281" s="5"/>
      <c r="L281" s="18"/>
      <c r="M281" s="19"/>
      <c r="N281" s="19"/>
      <c r="O281" s="19"/>
      <c r="P281" s="19"/>
      <c r="Q281" s="19"/>
      <c r="R281" s="20"/>
      <c r="S281" s="338" t="s">
        <v>92</v>
      </c>
      <c r="T281" s="339"/>
      <c r="U281" s="339"/>
      <c r="V281" s="339"/>
      <c r="W281" s="340"/>
      <c r="X281" s="340"/>
      <c r="Y281" s="341"/>
      <c r="Z281" s="104"/>
    </row>
    <row r="282" spans="1:26" ht="30" customHeight="1" x14ac:dyDescent="0.15">
      <c r="A282" s="65">
        <f>IF(AND(OR(K282="①",K282="②",K282="③",K282="④",K282="⑤",K282="⑥",K282="⑦",K282="⑧",K282="⑨",K282="⑩"),L282=""),1001,0)</f>
        <v>0</v>
      </c>
      <c r="B282" s="104"/>
      <c r="D282" s="289"/>
      <c r="E282" s="290"/>
      <c r="F282" s="298">
        <f t="shared" si="0"/>
        <v>63</v>
      </c>
      <c r="G282" s="299" t="s">
        <v>169</v>
      </c>
      <c r="H282" s="300"/>
      <c r="I282" s="300"/>
      <c r="J282" s="301"/>
      <c r="K282" s="2"/>
      <c r="L282" s="12"/>
      <c r="M282" s="13"/>
      <c r="N282" s="13"/>
      <c r="O282" s="13"/>
      <c r="P282" s="13"/>
      <c r="Q282" s="13"/>
      <c r="R282" s="14"/>
      <c r="S282" s="320" t="s">
        <v>243</v>
      </c>
      <c r="T282" s="321"/>
      <c r="U282" s="321"/>
      <c r="V282" s="321"/>
      <c r="W282" s="322"/>
      <c r="X282" s="322"/>
      <c r="Y282" s="323"/>
      <c r="Z282" s="104"/>
    </row>
    <row r="283" spans="1:26" ht="30" customHeight="1" x14ac:dyDescent="0.15">
      <c r="A283" s="65">
        <f>IF(AND(OR(K283="①",K283="②",K283="③",K283="④",K283="⑤",K283="⑥",K283="⑦",K283="⑧",K283="⑨",K283="⑩"),L283=""),1001,0)</f>
        <v>0</v>
      </c>
      <c r="B283" s="104"/>
      <c r="D283" s="289"/>
      <c r="E283" s="290"/>
      <c r="F283" s="298">
        <f t="shared" si="0"/>
        <v>64</v>
      </c>
      <c r="G283" s="299" t="s">
        <v>170</v>
      </c>
      <c r="H283" s="300"/>
      <c r="I283" s="300"/>
      <c r="J283" s="301"/>
      <c r="K283" s="2"/>
      <c r="L283" s="12"/>
      <c r="M283" s="13"/>
      <c r="N283" s="13"/>
      <c r="O283" s="13"/>
      <c r="P283" s="13"/>
      <c r="Q283" s="13"/>
      <c r="R283" s="14"/>
      <c r="S283" s="320" t="s">
        <v>93</v>
      </c>
      <c r="T283" s="321"/>
      <c r="U283" s="321"/>
      <c r="V283" s="321"/>
      <c r="W283" s="322"/>
      <c r="X283" s="322"/>
      <c r="Y283" s="323"/>
      <c r="Z283" s="104"/>
    </row>
    <row r="284" spans="1:26" ht="30" customHeight="1" x14ac:dyDescent="0.15">
      <c r="A284" s="65">
        <f>IF(AND(OR(K284="①",K284="②",K284="③",K284="④",K284="⑤",K284="⑥",K284="⑦",K284="⑧",K284="⑨",K284="⑩"),L284=""),1001,0)</f>
        <v>0</v>
      </c>
      <c r="B284" s="104"/>
      <c r="D284" s="289"/>
      <c r="E284" s="290"/>
      <c r="F284" s="298">
        <f t="shared" si="0"/>
        <v>65</v>
      </c>
      <c r="G284" s="299" t="s">
        <v>171</v>
      </c>
      <c r="H284" s="300"/>
      <c r="I284" s="300"/>
      <c r="J284" s="301"/>
      <c r="K284" s="2"/>
      <c r="L284" s="12"/>
      <c r="M284" s="13"/>
      <c r="N284" s="13"/>
      <c r="O284" s="13"/>
      <c r="P284" s="13"/>
      <c r="Q284" s="13"/>
      <c r="R284" s="14"/>
      <c r="S284" s="320" t="s">
        <v>244</v>
      </c>
      <c r="T284" s="321"/>
      <c r="U284" s="321"/>
      <c r="V284" s="321"/>
      <c r="W284" s="322"/>
      <c r="X284" s="322"/>
      <c r="Y284" s="323"/>
      <c r="Z284" s="104"/>
    </row>
    <row r="285" spans="1:26" ht="30" customHeight="1" x14ac:dyDescent="0.15">
      <c r="A285" s="65">
        <f>IF(AND(OR(K285="①",K285="②",K285="③",K285="④",K285="⑤",K285="⑥",K285="⑦",K285="⑧",K285="⑨",K285="⑩"),L285=""),1001,0)</f>
        <v>0</v>
      </c>
      <c r="B285" s="104"/>
      <c r="D285" s="289"/>
      <c r="E285" s="290"/>
      <c r="F285" s="298">
        <f t="shared" si="0"/>
        <v>66</v>
      </c>
      <c r="G285" s="299" t="s">
        <v>172</v>
      </c>
      <c r="H285" s="300"/>
      <c r="I285" s="300"/>
      <c r="J285" s="301"/>
      <c r="K285" s="2"/>
      <c r="L285" s="12"/>
      <c r="M285" s="13"/>
      <c r="N285" s="13"/>
      <c r="O285" s="13"/>
      <c r="P285" s="13"/>
      <c r="Q285" s="13"/>
      <c r="R285" s="14"/>
      <c r="S285" s="320" t="s">
        <v>333</v>
      </c>
      <c r="T285" s="321"/>
      <c r="U285" s="321"/>
      <c r="V285" s="321"/>
      <c r="W285" s="322"/>
      <c r="X285" s="322"/>
      <c r="Y285" s="323"/>
      <c r="Z285" s="104"/>
    </row>
    <row r="286" spans="1:26" ht="30" customHeight="1" x14ac:dyDescent="0.15">
      <c r="A286" s="65">
        <f>IF(AND(OR(K286="①",K286="②",K286="③",K286="④",K286="⑤",K286="⑥",K286="⑦",K286="⑧",K286="⑨",K286="⑩"),L286=""),1001,0)</f>
        <v>0</v>
      </c>
      <c r="B286" s="104"/>
      <c r="D286" s="289"/>
      <c r="E286" s="290"/>
      <c r="F286" s="298">
        <f t="shared" ref="F286:F301" si="1">F285+1</f>
        <v>67</v>
      </c>
      <c r="G286" s="299" t="s">
        <v>173</v>
      </c>
      <c r="H286" s="300"/>
      <c r="I286" s="300"/>
      <c r="J286" s="301"/>
      <c r="K286" s="2"/>
      <c r="L286" s="12"/>
      <c r="M286" s="13"/>
      <c r="N286" s="13"/>
      <c r="O286" s="13"/>
      <c r="P286" s="13"/>
      <c r="Q286" s="13"/>
      <c r="R286" s="14"/>
      <c r="S286" s="320" t="s">
        <v>245</v>
      </c>
      <c r="T286" s="321"/>
      <c r="U286" s="321"/>
      <c r="V286" s="321"/>
      <c r="W286" s="322"/>
      <c r="X286" s="322"/>
      <c r="Y286" s="323"/>
      <c r="Z286" s="104"/>
    </row>
    <row r="287" spans="1:26" ht="30" customHeight="1" x14ac:dyDescent="0.15">
      <c r="A287" s="65">
        <f>IF(AND(OR(K287="①",K287="②",K287="③",K287="④",K287="⑤",K287="⑥",K287="⑦",K287="⑧",K287="⑨",K287="⑩"),L287=""),1001,0)</f>
        <v>0</v>
      </c>
      <c r="B287" s="104"/>
      <c r="D287" s="289"/>
      <c r="E287" s="290"/>
      <c r="F287" s="298">
        <f t="shared" si="1"/>
        <v>68</v>
      </c>
      <c r="G287" s="299" t="s">
        <v>174</v>
      </c>
      <c r="H287" s="300"/>
      <c r="I287" s="300"/>
      <c r="J287" s="301"/>
      <c r="K287" s="2"/>
      <c r="L287" s="12"/>
      <c r="M287" s="13"/>
      <c r="N287" s="13"/>
      <c r="O287" s="13"/>
      <c r="P287" s="13"/>
      <c r="Q287" s="13"/>
      <c r="R287" s="14"/>
      <c r="S287" s="320" t="s">
        <v>246</v>
      </c>
      <c r="T287" s="321"/>
      <c r="U287" s="321"/>
      <c r="V287" s="321"/>
      <c r="W287" s="322"/>
      <c r="X287" s="322"/>
      <c r="Y287" s="323"/>
      <c r="Z287" s="104"/>
    </row>
    <row r="288" spans="1:26" ht="30" customHeight="1" x14ac:dyDescent="0.15">
      <c r="A288" s="65">
        <f>IF(AND(OR(K288="①",K288="②",K288="③",K288="④",K288="⑤",K288="⑥",K288="⑦",K288="⑧",K288="⑨",K288="⑩"),L288=""),1001,0)</f>
        <v>0</v>
      </c>
      <c r="B288" s="104"/>
      <c r="D288" s="305"/>
      <c r="E288" s="306"/>
      <c r="F288" s="307">
        <f t="shared" si="1"/>
        <v>69</v>
      </c>
      <c r="G288" s="308" t="s">
        <v>175</v>
      </c>
      <c r="H288" s="309"/>
      <c r="I288" s="309"/>
      <c r="J288" s="310"/>
      <c r="K288" s="3"/>
      <c r="L288" s="15"/>
      <c r="M288" s="16"/>
      <c r="N288" s="16"/>
      <c r="O288" s="16"/>
      <c r="P288" s="16"/>
      <c r="Q288" s="16"/>
      <c r="R288" s="17"/>
      <c r="S288" s="311" t="s">
        <v>332</v>
      </c>
      <c r="T288" s="312"/>
      <c r="U288" s="312"/>
      <c r="V288" s="312"/>
      <c r="W288" s="313"/>
      <c r="X288" s="313"/>
      <c r="Y288" s="314"/>
      <c r="Z288" s="104"/>
    </row>
    <row r="289" spans="1:28" ht="30" customHeight="1" x14ac:dyDescent="0.15">
      <c r="A289" s="65">
        <f>IF(AND(OR(K289="①",K289="②",K289="③",K289="④",K289="⑤",K289="⑥",K289="⑦",K289="⑧",K289="⑨",K289="⑩"),L289=""),1001,0)</f>
        <v>0</v>
      </c>
      <c r="B289" s="104"/>
      <c r="D289" s="324" t="s">
        <v>105</v>
      </c>
      <c r="E289" s="325"/>
      <c r="F289" s="315">
        <f t="shared" si="1"/>
        <v>70</v>
      </c>
      <c r="G289" s="292" t="s">
        <v>176</v>
      </c>
      <c r="H289" s="293"/>
      <c r="I289" s="293"/>
      <c r="J289" s="294"/>
      <c r="K289" s="5"/>
      <c r="L289" s="18"/>
      <c r="M289" s="19"/>
      <c r="N289" s="19"/>
      <c r="O289" s="19"/>
      <c r="P289" s="19"/>
      <c r="Q289" s="19"/>
      <c r="R289" s="20"/>
      <c r="S289" s="338" t="s">
        <v>247</v>
      </c>
      <c r="T289" s="339"/>
      <c r="U289" s="339"/>
      <c r="V289" s="339"/>
      <c r="W289" s="340"/>
      <c r="X289" s="340"/>
      <c r="Y289" s="341"/>
      <c r="Z289" s="104"/>
    </row>
    <row r="290" spans="1:28" ht="30" customHeight="1" x14ac:dyDescent="0.15">
      <c r="A290" s="65">
        <f>IF(AND(OR(K290="①",K290="②",K290="③",K290="④",K290="⑤",K290="⑥",K290="⑦",K290="⑧",K290="⑨",K290="⑩"),L290=""),1001,0)</f>
        <v>0</v>
      </c>
      <c r="B290" s="104"/>
      <c r="D290" s="289"/>
      <c r="E290" s="290"/>
      <c r="F290" s="298">
        <f t="shared" si="1"/>
        <v>71</v>
      </c>
      <c r="G290" s="299" t="s">
        <v>177</v>
      </c>
      <c r="H290" s="300"/>
      <c r="I290" s="300"/>
      <c r="J290" s="301"/>
      <c r="K290" s="2"/>
      <c r="L290" s="12"/>
      <c r="M290" s="13"/>
      <c r="N290" s="13"/>
      <c r="O290" s="13"/>
      <c r="P290" s="13"/>
      <c r="Q290" s="13"/>
      <c r="R290" s="14"/>
      <c r="S290" s="320" t="s">
        <v>248</v>
      </c>
      <c r="T290" s="321"/>
      <c r="U290" s="321"/>
      <c r="V290" s="321"/>
      <c r="W290" s="322"/>
      <c r="X290" s="322"/>
      <c r="Y290" s="323"/>
      <c r="Z290" s="104"/>
    </row>
    <row r="291" spans="1:28" ht="30" customHeight="1" x14ac:dyDescent="0.15">
      <c r="A291" s="65">
        <f>IF(AND(OR(K291="①",K291="②",K291="③",K291="④",K291="⑤",K291="⑥",K291="⑦",K291="⑧",K291="⑨",K291="⑩"),L291=""),1001,0)</f>
        <v>0</v>
      </c>
      <c r="B291" s="104"/>
      <c r="D291" s="289"/>
      <c r="E291" s="290"/>
      <c r="F291" s="298">
        <f t="shared" si="1"/>
        <v>72</v>
      </c>
      <c r="G291" s="299" t="s">
        <v>178</v>
      </c>
      <c r="H291" s="300"/>
      <c r="I291" s="300"/>
      <c r="J291" s="301"/>
      <c r="K291" s="2"/>
      <c r="L291" s="12"/>
      <c r="M291" s="13"/>
      <c r="N291" s="13"/>
      <c r="O291" s="13"/>
      <c r="P291" s="13"/>
      <c r="Q291" s="13"/>
      <c r="R291" s="14"/>
      <c r="S291" s="320" t="s">
        <v>249</v>
      </c>
      <c r="T291" s="321"/>
      <c r="U291" s="321"/>
      <c r="V291" s="321"/>
      <c r="W291" s="322"/>
      <c r="X291" s="322"/>
      <c r="Y291" s="323"/>
      <c r="Z291" s="104"/>
    </row>
    <row r="292" spans="1:28" ht="30" customHeight="1" x14ac:dyDescent="0.15">
      <c r="A292" s="65">
        <f>IF(AND(OR(K292="①",K292="②",K292="③",K292="④",K292="⑤",K292="⑥",K292="⑦",K292="⑧",K292="⑨",K292="⑩"),L292=""),1001,0)</f>
        <v>0</v>
      </c>
      <c r="B292" s="104"/>
      <c r="D292" s="289"/>
      <c r="E292" s="290"/>
      <c r="F292" s="298">
        <f t="shared" si="1"/>
        <v>73</v>
      </c>
      <c r="G292" s="299" t="s">
        <v>179</v>
      </c>
      <c r="H292" s="300"/>
      <c r="I292" s="300"/>
      <c r="J292" s="301"/>
      <c r="K292" s="2"/>
      <c r="L292" s="12"/>
      <c r="M292" s="13"/>
      <c r="N292" s="13"/>
      <c r="O292" s="13"/>
      <c r="P292" s="13"/>
      <c r="Q292" s="13"/>
      <c r="R292" s="14"/>
      <c r="S292" s="320" t="s">
        <v>250</v>
      </c>
      <c r="T292" s="321"/>
      <c r="U292" s="321"/>
      <c r="V292" s="321"/>
      <c r="W292" s="322"/>
      <c r="X292" s="322"/>
      <c r="Y292" s="323"/>
      <c r="Z292" s="104"/>
    </row>
    <row r="293" spans="1:28" ht="30" customHeight="1" x14ac:dyDescent="0.15">
      <c r="A293" s="65">
        <f>IF(AND(OR(K293="①",K293="②",K293="③",K293="④",K293="⑤",K293="⑥",K293="⑦",K293="⑧",K293="⑨",K293="⑩"),L293=""),1001,0)</f>
        <v>0</v>
      </c>
      <c r="B293" s="104"/>
      <c r="D293" s="289"/>
      <c r="E293" s="290"/>
      <c r="F293" s="298">
        <f t="shared" si="1"/>
        <v>74</v>
      </c>
      <c r="G293" s="299" t="s">
        <v>180</v>
      </c>
      <c r="H293" s="300"/>
      <c r="I293" s="300"/>
      <c r="J293" s="301"/>
      <c r="K293" s="2"/>
      <c r="L293" s="12"/>
      <c r="M293" s="13"/>
      <c r="N293" s="13"/>
      <c r="O293" s="13"/>
      <c r="P293" s="13"/>
      <c r="Q293" s="13"/>
      <c r="R293" s="14"/>
      <c r="S293" s="320" t="s">
        <v>251</v>
      </c>
      <c r="T293" s="321"/>
      <c r="U293" s="321"/>
      <c r="V293" s="321"/>
      <c r="W293" s="322"/>
      <c r="X293" s="322"/>
      <c r="Y293" s="323"/>
      <c r="Z293" s="104"/>
    </row>
    <row r="294" spans="1:28" ht="30" customHeight="1" x14ac:dyDescent="0.15">
      <c r="A294" s="65">
        <f>IF(AND(OR(K294="①",K294="②",K294="③",K294="④",K294="⑤",K294="⑥",K294="⑦",K294="⑧",K294="⑨",K294="⑩"),L294=""),1001,0)</f>
        <v>0</v>
      </c>
      <c r="B294" s="104"/>
      <c r="D294" s="289"/>
      <c r="E294" s="290"/>
      <c r="F294" s="298">
        <f t="shared" si="1"/>
        <v>75</v>
      </c>
      <c r="G294" s="299" t="s">
        <v>181</v>
      </c>
      <c r="H294" s="300"/>
      <c r="I294" s="300"/>
      <c r="J294" s="301"/>
      <c r="K294" s="2"/>
      <c r="L294" s="12"/>
      <c r="M294" s="13"/>
      <c r="N294" s="13"/>
      <c r="O294" s="13"/>
      <c r="P294" s="13"/>
      <c r="Q294" s="13"/>
      <c r="R294" s="14"/>
      <c r="S294" s="320" t="s">
        <v>252</v>
      </c>
      <c r="T294" s="321"/>
      <c r="U294" s="321"/>
      <c r="V294" s="321"/>
      <c r="W294" s="322"/>
      <c r="X294" s="322"/>
      <c r="Y294" s="323"/>
      <c r="Z294" s="104"/>
    </row>
    <row r="295" spans="1:28" ht="30" customHeight="1" x14ac:dyDescent="0.15">
      <c r="A295" s="65">
        <f>IF(AND(OR(K295="①",K295="②",K295="③",K295="④",K295="⑤",K295="⑥",K295="⑦",K295="⑧",K295="⑨",K295="⑩"),L295=""),1001,0)</f>
        <v>0</v>
      </c>
      <c r="B295" s="104"/>
      <c r="D295" s="305"/>
      <c r="E295" s="306"/>
      <c r="F295" s="307">
        <f t="shared" si="1"/>
        <v>76</v>
      </c>
      <c r="G295" s="308" t="s">
        <v>182</v>
      </c>
      <c r="H295" s="309"/>
      <c r="I295" s="309"/>
      <c r="J295" s="310"/>
      <c r="K295" s="3"/>
      <c r="L295" s="15"/>
      <c r="M295" s="16"/>
      <c r="N295" s="16"/>
      <c r="O295" s="16"/>
      <c r="P295" s="16"/>
      <c r="Q295" s="16"/>
      <c r="R295" s="17"/>
      <c r="S295" s="311" t="s">
        <v>334</v>
      </c>
      <c r="T295" s="312"/>
      <c r="U295" s="312"/>
      <c r="V295" s="312"/>
      <c r="W295" s="313"/>
      <c r="X295" s="313"/>
      <c r="Y295" s="314"/>
      <c r="Z295" s="104"/>
    </row>
    <row r="296" spans="1:28" ht="30" customHeight="1" x14ac:dyDescent="0.15">
      <c r="A296" s="65">
        <f>IF(AND(OR(K296="①",K296="②",K296="③",K296="④",K296="⑤",K296="⑥",K296="⑦",K296="⑧",K296="⑨",K296="⑩"),L296=""),1001,0)</f>
        <v>0</v>
      </c>
      <c r="B296" s="104"/>
      <c r="D296" s="289" t="s">
        <v>106</v>
      </c>
      <c r="E296" s="290"/>
      <c r="F296" s="342">
        <f t="shared" si="1"/>
        <v>77</v>
      </c>
      <c r="G296" s="343" t="s">
        <v>183</v>
      </c>
      <c r="H296" s="344"/>
      <c r="I296" s="344"/>
      <c r="J296" s="345"/>
      <c r="K296" s="6"/>
      <c r="L296" s="21"/>
      <c r="M296" s="22"/>
      <c r="N296" s="22"/>
      <c r="O296" s="22"/>
      <c r="P296" s="22"/>
      <c r="Q296" s="22"/>
      <c r="R296" s="23"/>
      <c r="S296" s="346" t="s">
        <v>253</v>
      </c>
      <c r="T296" s="347"/>
      <c r="U296" s="347"/>
      <c r="V296" s="347"/>
      <c r="W296" s="348"/>
      <c r="X296" s="348"/>
      <c r="Y296" s="349"/>
      <c r="Z296" s="104"/>
    </row>
    <row r="297" spans="1:28" ht="30" customHeight="1" x14ac:dyDescent="0.15">
      <c r="A297" s="65">
        <f>IF(AND(OR(K297="①",K297="②",K297="③",K297="④",K297="⑤",K297="⑥",K297="⑦",K297="⑧",K297="⑨",K297="⑩"),L297=""),1001,0)</f>
        <v>0</v>
      </c>
      <c r="B297" s="104"/>
      <c r="D297" s="350" t="s">
        <v>107</v>
      </c>
      <c r="E297" s="351"/>
      <c r="F297" s="315">
        <f t="shared" si="1"/>
        <v>78</v>
      </c>
      <c r="G297" s="292" t="s">
        <v>184</v>
      </c>
      <c r="H297" s="293"/>
      <c r="I297" s="293"/>
      <c r="J297" s="294"/>
      <c r="K297" s="5"/>
      <c r="L297" s="18"/>
      <c r="M297" s="19"/>
      <c r="N297" s="19"/>
      <c r="O297" s="19"/>
      <c r="P297" s="19"/>
      <c r="Q297" s="19"/>
      <c r="R297" s="20"/>
      <c r="S297" s="338" t="s">
        <v>254</v>
      </c>
      <c r="T297" s="339"/>
      <c r="U297" s="339"/>
      <c r="V297" s="339"/>
      <c r="W297" s="340"/>
      <c r="X297" s="340"/>
      <c r="Y297" s="341"/>
      <c r="Z297" s="104"/>
    </row>
    <row r="298" spans="1:28" ht="30" customHeight="1" x14ac:dyDescent="0.15">
      <c r="A298" s="65">
        <f>IF(AND(OR(K298="①",K298="②",K298="③",K298="④",K298="⑤",K298="⑥",K298="⑦",K298="⑧",K298="⑨",K298="⑩"),L298=""),1001,0)</f>
        <v>0</v>
      </c>
      <c r="B298" s="104"/>
      <c r="D298" s="352"/>
      <c r="E298" s="353"/>
      <c r="F298" s="298">
        <f t="shared" si="1"/>
        <v>79</v>
      </c>
      <c r="G298" s="299" t="s">
        <v>185</v>
      </c>
      <c r="H298" s="300"/>
      <c r="I298" s="300"/>
      <c r="J298" s="301"/>
      <c r="K298" s="2"/>
      <c r="L298" s="12"/>
      <c r="M298" s="13"/>
      <c r="N298" s="13"/>
      <c r="O298" s="13"/>
      <c r="P298" s="13"/>
      <c r="Q298" s="13"/>
      <c r="R298" s="14"/>
      <c r="S298" s="354" t="s">
        <v>255</v>
      </c>
      <c r="T298" s="355"/>
      <c r="U298" s="355"/>
      <c r="V298" s="355"/>
      <c r="W298" s="356"/>
      <c r="X298" s="356"/>
      <c r="Y298" s="357"/>
      <c r="Z298" s="104"/>
    </row>
    <row r="299" spans="1:28" ht="30" customHeight="1" x14ac:dyDescent="0.15">
      <c r="A299" s="65">
        <f>IF(AND(OR(K299="①",K299="②",K299="③",K299="④",K299="⑤",K299="⑥",K299="⑦",K299="⑧",K299="⑨",K299="⑩"),L299=""),1001,0)</f>
        <v>0</v>
      </c>
      <c r="B299" s="104"/>
      <c r="D299" s="352"/>
      <c r="E299" s="353"/>
      <c r="F299" s="298">
        <f t="shared" si="1"/>
        <v>80</v>
      </c>
      <c r="G299" s="299" t="s">
        <v>186</v>
      </c>
      <c r="H299" s="300"/>
      <c r="I299" s="300"/>
      <c r="J299" s="301"/>
      <c r="K299" s="2"/>
      <c r="L299" s="12"/>
      <c r="M299" s="13"/>
      <c r="N299" s="13"/>
      <c r="O299" s="13"/>
      <c r="P299" s="13"/>
      <c r="Q299" s="13"/>
      <c r="R299" s="14"/>
      <c r="S299" s="320" t="s">
        <v>256</v>
      </c>
      <c r="T299" s="321"/>
      <c r="U299" s="321"/>
      <c r="V299" s="321"/>
      <c r="W299" s="322"/>
      <c r="X299" s="322"/>
      <c r="Y299" s="323"/>
      <c r="Z299" s="104"/>
    </row>
    <row r="300" spans="1:28" ht="30" customHeight="1" x14ac:dyDescent="0.15">
      <c r="A300" s="65">
        <f>IF(AND(OR(K300="①",K300="②",K300="③",K300="④",K300="⑤",K300="⑥",K300="⑦",K300="⑧",K300="⑨",K300="⑩"),L300=""),1001,0)</f>
        <v>0</v>
      </c>
      <c r="B300" s="104"/>
      <c r="D300" s="352"/>
      <c r="E300" s="353"/>
      <c r="F300" s="298">
        <f t="shared" si="1"/>
        <v>81</v>
      </c>
      <c r="G300" s="299" t="s">
        <v>187</v>
      </c>
      <c r="H300" s="300"/>
      <c r="I300" s="300"/>
      <c r="J300" s="301"/>
      <c r="K300" s="2"/>
      <c r="L300" s="12"/>
      <c r="M300" s="13"/>
      <c r="N300" s="13"/>
      <c r="O300" s="13"/>
      <c r="P300" s="13"/>
      <c r="Q300" s="13"/>
      <c r="R300" s="14"/>
      <c r="S300" s="354" t="s">
        <v>257</v>
      </c>
      <c r="T300" s="355"/>
      <c r="U300" s="355"/>
      <c r="V300" s="355"/>
      <c r="W300" s="356"/>
      <c r="X300" s="356"/>
      <c r="Y300" s="357"/>
      <c r="Z300" s="104"/>
    </row>
    <row r="301" spans="1:28" ht="45" customHeight="1" x14ac:dyDescent="0.15">
      <c r="A301" s="65">
        <f>IF(AND(OR(K301="①",K301="②",K301="③",K301="④",K301="⑤",K301="⑥",K301="⑦",K301="⑧",K301="⑨",K301="⑩"),L301=""),1001,0)</f>
        <v>0</v>
      </c>
      <c r="B301" s="104"/>
      <c r="D301" s="358"/>
      <c r="E301" s="359"/>
      <c r="F301" s="307">
        <f t="shared" si="1"/>
        <v>82</v>
      </c>
      <c r="G301" s="308" t="s">
        <v>188</v>
      </c>
      <c r="H301" s="309"/>
      <c r="I301" s="309"/>
      <c r="J301" s="310"/>
      <c r="K301" s="3"/>
      <c r="L301" s="15"/>
      <c r="M301" s="16"/>
      <c r="N301" s="16"/>
      <c r="O301" s="16"/>
      <c r="P301" s="16"/>
      <c r="Q301" s="16"/>
      <c r="R301" s="17"/>
      <c r="S301" s="311" t="s">
        <v>335</v>
      </c>
      <c r="T301" s="312"/>
      <c r="U301" s="312"/>
      <c r="V301" s="312"/>
      <c r="W301" s="313"/>
      <c r="X301" s="313"/>
      <c r="Y301" s="314"/>
      <c r="Z301" s="104"/>
    </row>
    <row r="302" spans="1:28" ht="20.100000000000001" customHeight="1" x14ac:dyDescent="0.15">
      <c r="A302" s="65"/>
      <c r="B302" s="104"/>
      <c r="D302" s="360"/>
      <c r="E302" s="360"/>
      <c r="F302" s="360"/>
      <c r="G302" s="361"/>
      <c r="H302" s="361"/>
      <c r="I302" s="361"/>
      <c r="J302" s="362"/>
      <c r="K302" s="362"/>
      <c r="L302" s="361"/>
      <c r="M302" s="363"/>
      <c r="N302" s="364"/>
      <c r="O302" s="364"/>
      <c r="P302" s="364"/>
      <c r="Q302" s="364"/>
      <c r="R302" s="364"/>
      <c r="S302" s="364"/>
      <c r="T302" s="364"/>
      <c r="U302" s="364"/>
      <c r="V302" s="364"/>
      <c r="W302" s="364"/>
      <c r="X302" s="364"/>
      <c r="Y302" s="364"/>
      <c r="Z302" s="104"/>
    </row>
    <row r="303" spans="1:28" ht="20.100000000000001" customHeight="1" x14ac:dyDescent="0.15">
      <c r="A303" s="84"/>
      <c r="B303" s="69"/>
      <c r="C303" s="88"/>
      <c r="D303" s="279" t="s">
        <v>290</v>
      </c>
      <c r="E303" s="113"/>
      <c r="F303" s="113"/>
      <c r="G303" s="113"/>
      <c r="H303" s="113"/>
      <c r="I303" s="113"/>
      <c r="J303" s="113"/>
      <c r="K303" s="113"/>
      <c r="L303" s="113"/>
      <c r="M303" s="273"/>
      <c r="N303" s="273"/>
      <c r="O303" s="113"/>
      <c r="P303" s="113"/>
      <c r="Q303" s="113"/>
      <c r="R303" s="113"/>
      <c r="S303" s="113"/>
      <c r="T303" s="113"/>
      <c r="U303" s="113"/>
      <c r="V303" s="113"/>
      <c r="W303" s="113"/>
      <c r="X303" s="113"/>
      <c r="Y303" s="113"/>
      <c r="Z303" s="97"/>
    </row>
    <row r="304" spans="1:28" ht="30" customHeight="1" x14ac:dyDescent="0.15">
      <c r="A304" s="65">
        <f>IF(役務希望&lt;&gt;0,1001,0)</f>
        <v>0</v>
      </c>
      <c r="B304" s="391"/>
      <c r="C304" s="365"/>
      <c r="D304" s="366" t="s">
        <v>73</v>
      </c>
      <c r="E304" s="367"/>
      <c r="F304" s="367"/>
      <c r="G304" s="367"/>
      <c r="H304" s="367"/>
      <c r="I304" s="367"/>
      <c r="J304" s="367"/>
      <c r="K304" s="368" t="s">
        <v>292</v>
      </c>
      <c r="L304" s="369" t="s">
        <v>74</v>
      </c>
      <c r="M304" s="370"/>
      <c r="N304" s="370"/>
      <c r="O304" s="370"/>
      <c r="P304" s="370"/>
      <c r="Q304" s="370"/>
      <c r="R304" s="371"/>
      <c r="S304" s="372" t="s">
        <v>75</v>
      </c>
      <c r="T304" s="372"/>
      <c r="U304" s="372"/>
      <c r="V304" s="372"/>
      <c r="W304" s="372"/>
      <c r="X304" s="372"/>
      <c r="Y304" s="372"/>
      <c r="Z304" s="104"/>
      <c r="AB304" s="288">
        <f>COUNTIF(AB305:AB314,"&gt;1")</f>
        <v>0</v>
      </c>
    </row>
    <row r="305" spans="1:28" ht="30" customHeight="1" x14ac:dyDescent="0.15">
      <c r="A305" s="65">
        <f>IF(AND(OR(K305="①",K305="②",K305="③",K305="④",K305="⑤",K305="⑥",K305="⑦",K305="⑧",K305="⑨",K305="⑩"),L305=""),1001,0)</f>
        <v>0</v>
      </c>
      <c r="B305" s="104"/>
      <c r="C305" s="365"/>
      <c r="D305" s="373">
        <f>F301+1</f>
        <v>83</v>
      </c>
      <c r="E305" s="374" t="s">
        <v>189</v>
      </c>
      <c r="F305" s="375"/>
      <c r="G305" s="375"/>
      <c r="H305" s="375"/>
      <c r="I305" s="375"/>
      <c r="J305" s="376"/>
      <c r="K305" s="5"/>
      <c r="L305" s="18"/>
      <c r="M305" s="19"/>
      <c r="N305" s="19"/>
      <c r="O305" s="19"/>
      <c r="P305" s="19"/>
      <c r="Q305" s="19"/>
      <c r="R305" s="20"/>
      <c r="S305" s="295" t="s">
        <v>258</v>
      </c>
      <c r="T305" s="296"/>
      <c r="U305" s="296"/>
      <c r="V305" s="296"/>
      <c r="W305" s="296"/>
      <c r="X305" s="296"/>
      <c r="Y305" s="297"/>
      <c r="Z305" s="104"/>
      <c r="AB305" s="288">
        <f>COUNTIF($K$305:$K$340,"①")</f>
        <v>0</v>
      </c>
    </row>
    <row r="306" spans="1:28" ht="30" customHeight="1" x14ac:dyDescent="0.15">
      <c r="A306" s="84">
        <f>IF(AND(OR(K306="①",K306="②",K306="③",K306="④",K306="⑤",K306="⑥",K306="⑦",K306="⑧",K306="⑨",K306="⑩"),L306=""),1001,0)</f>
        <v>0</v>
      </c>
      <c r="B306" s="118"/>
      <c r="C306" s="377"/>
      <c r="D306" s="378">
        <f>D305+1</f>
        <v>84</v>
      </c>
      <c r="E306" s="379" t="s">
        <v>190</v>
      </c>
      <c r="F306" s="380"/>
      <c r="G306" s="380"/>
      <c r="H306" s="380"/>
      <c r="I306" s="380"/>
      <c r="J306" s="381"/>
      <c r="K306" s="2"/>
      <c r="L306" s="12"/>
      <c r="M306" s="13"/>
      <c r="N306" s="13"/>
      <c r="O306" s="13"/>
      <c r="P306" s="13"/>
      <c r="Q306" s="13"/>
      <c r="R306" s="14"/>
      <c r="S306" s="302" t="s">
        <v>259</v>
      </c>
      <c r="T306" s="303"/>
      <c r="U306" s="303"/>
      <c r="V306" s="303"/>
      <c r="W306" s="303"/>
      <c r="X306" s="303"/>
      <c r="Y306" s="304"/>
      <c r="Z306" s="97"/>
      <c r="AB306" s="288">
        <f>COUNTIF($K$305:$K$340,"②")</f>
        <v>0</v>
      </c>
    </row>
    <row r="307" spans="1:28" ht="30" customHeight="1" x14ac:dyDescent="0.15">
      <c r="A307" s="382">
        <f>IF(AND(OR(K307="①",K307="②",K307="③",K307="④",K307="⑤",K307="⑥",K307="⑦",K307="⑧",K307="⑨",K307="⑩"),L307=""),1001,0)</f>
        <v>0</v>
      </c>
      <c r="B307" s="104"/>
      <c r="C307" s="365"/>
      <c r="D307" s="378">
        <f t="shared" ref="D307:D340" si="2">D306+1</f>
        <v>85</v>
      </c>
      <c r="E307" s="379" t="s">
        <v>191</v>
      </c>
      <c r="F307" s="380"/>
      <c r="G307" s="380"/>
      <c r="H307" s="380"/>
      <c r="I307" s="380"/>
      <c r="J307" s="381"/>
      <c r="K307" s="2"/>
      <c r="L307" s="12"/>
      <c r="M307" s="13"/>
      <c r="N307" s="13"/>
      <c r="O307" s="13"/>
      <c r="P307" s="13"/>
      <c r="Q307" s="13"/>
      <c r="R307" s="14"/>
      <c r="S307" s="302" t="s">
        <v>336</v>
      </c>
      <c r="T307" s="303"/>
      <c r="U307" s="303"/>
      <c r="V307" s="303"/>
      <c r="W307" s="303"/>
      <c r="X307" s="303"/>
      <c r="Y307" s="304"/>
      <c r="Z307" s="104"/>
      <c r="AB307" s="288">
        <f>COUNTIF($K$305:$K$340,"③")</f>
        <v>0</v>
      </c>
    </row>
    <row r="308" spans="1:28" ht="30" customHeight="1" x14ac:dyDescent="0.15">
      <c r="A308" s="382">
        <f>IF(AND(OR(K308="①",K308="②",K308="③",K308="④",K308="⑤",K308="⑥",K308="⑦",K308="⑧",K308="⑨",K308="⑩"),L308=""),1001,0)</f>
        <v>0</v>
      </c>
      <c r="B308" s="104"/>
      <c r="C308" s="365"/>
      <c r="D308" s="378">
        <f t="shared" si="2"/>
        <v>86</v>
      </c>
      <c r="E308" s="379" t="s">
        <v>192</v>
      </c>
      <c r="F308" s="380"/>
      <c r="G308" s="380"/>
      <c r="H308" s="380"/>
      <c r="I308" s="380"/>
      <c r="J308" s="381"/>
      <c r="K308" s="2"/>
      <c r="L308" s="12"/>
      <c r="M308" s="13"/>
      <c r="N308" s="13"/>
      <c r="O308" s="13"/>
      <c r="P308" s="13"/>
      <c r="Q308" s="13"/>
      <c r="R308" s="14"/>
      <c r="S308" s="302" t="s">
        <v>260</v>
      </c>
      <c r="T308" s="303"/>
      <c r="U308" s="303"/>
      <c r="V308" s="303"/>
      <c r="W308" s="303"/>
      <c r="X308" s="303"/>
      <c r="Y308" s="304"/>
      <c r="Z308" s="104"/>
      <c r="AB308" s="288">
        <f>COUNTIF($K$305:$K$340,"④")</f>
        <v>0</v>
      </c>
    </row>
    <row r="309" spans="1:28" ht="30" customHeight="1" x14ac:dyDescent="0.15">
      <c r="A309" s="382">
        <f>IF(AND(OR(K309="①",K309="②",K309="③",K309="④",K309="⑤",K309="⑥",K309="⑦",K309="⑧",K309="⑨",K309="⑩"),L309=""),1001,0)</f>
        <v>0</v>
      </c>
      <c r="B309" s="104"/>
      <c r="C309" s="365"/>
      <c r="D309" s="378">
        <f t="shared" si="2"/>
        <v>87</v>
      </c>
      <c r="E309" s="379" t="s">
        <v>193</v>
      </c>
      <c r="F309" s="380"/>
      <c r="G309" s="380"/>
      <c r="H309" s="380"/>
      <c r="I309" s="380"/>
      <c r="J309" s="381"/>
      <c r="K309" s="2"/>
      <c r="L309" s="12"/>
      <c r="M309" s="13"/>
      <c r="N309" s="13"/>
      <c r="O309" s="13"/>
      <c r="P309" s="13"/>
      <c r="Q309" s="13"/>
      <c r="R309" s="14"/>
      <c r="S309" s="302" t="s">
        <v>261</v>
      </c>
      <c r="T309" s="303"/>
      <c r="U309" s="303"/>
      <c r="V309" s="303"/>
      <c r="W309" s="303"/>
      <c r="X309" s="303"/>
      <c r="Y309" s="304"/>
      <c r="Z309" s="104"/>
      <c r="AB309" s="288">
        <f>COUNTIF($K$305:$K$340,"⑤")</f>
        <v>0</v>
      </c>
    </row>
    <row r="310" spans="1:28" ht="30" customHeight="1" x14ac:dyDescent="0.15">
      <c r="A310" s="382">
        <f>IF(AND(OR(K310="①",K310="②",K310="③",K310="④",K310="⑤",K310="⑥",K310="⑦",K310="⑧",K310="⑨",K310="⑩"),L310=""),1001,0)</f>
        <v>0</v>
      </c>
      <c r="B310" s="104"/>
      <c r="C310" s="365"/>
      <c r="D310" s="378">
        <f t="shared" si="2"/>
        <v>88</v>
      </c>
      <c r="E310" s="379" t="s">
        <v>194</v>
      </c>
      <c r="F310" s="380"/>
      <c r="G310" s="380"/>
      <c r="H310" s="380"/>
      <c r="I310" s="380"/>
      <c r="J310" s="381"/>
      <c r="K310" s="2"/>
      <c r="L310" s="12"/>
      <c r="M310" s="13"/>
      <c r="N310" s="13"/>
      <c r="O310" s="13"/>
      <c r="P310" s="13"/>
      <c r="Q310" s="13"/>
      <c r="R310" s="14"/>
      <c r="S310" s="302" t="s">
        <v>262</v>
      </c>
      <c r="T310" s="303"/>
      <c r="U310" s="303"/>
      <c r="V310" s="303"/>
      <c r="W310" s="303"/>
      <c r="X310" s="303"/>
      <c r="Y310" s="304"/>
      <c r="Z310" s="104"/>
      <c r="AB310" s="288">
        <f>COUNTIF($K$305:$K$340,"⑥")</f>
        <v>0</v>
      </c>
    </row>
    <row r="311" spans="1:28" ht="30" customHeight="1" x14ac:dyDescent="0.15">
      <c r="A311" s="382">
        <f>IF(AND(OR(K311="①",K311="②",K311="③",K311="④",K311="⑤",K311="⑥",K311="⑦",K311="⑧",K311="⑨",K311="⑩"),L311=""),1001,0)</f>
        <v>0</v>
      </c>
      <c r="B311" s="104"/>
      <c r="C311" s="365"/>
      <c r="D311" s="378">
        <f t="shared" si="2"/>
        <v>89</v>
      </c>
      <c r="E311" s="379" t="s">
        <v>195</v>
      </c>
      <c r="F311" s="380"/>
      <c r="G311" s="380"/>
      <c r="H311" s="380"/>
      <c r="I311" s="380"/>
      <c r="J311" s="381"/>
      <c r="K311" s="2"/>
      <c r="L311" s="12"/>
      <c r="M311" s="13"/>
      <c r="N311" s="13"/>
      <c r="O311" s="13"/>
      <c r="P311" s="13"/>
      <c r="Q311" s="13"/>
      <c r="R311" s="14"/>
      <c r="S311" s="302" t="s">
        <v>263</v>
      </c>
      <c r="T311" s="303"/>
      <c r="U311" s="303"/>
      <c r="V311" s="303"/>
      <c r="W311" s="303"/>
      <c r="X311" s="303"/>
      <c r="Y311" s="304"/>
      <c r="Z311" s="104"/>
      <c r="AB311" s="288">
        <f>COUNTIF($K$305:$K$340,"⑦")</f>
        <v>0</v>
      </c>
    </row>
    <row r="312" spans="1:28" ht="30" customHeight="1" x14ac:dyDescent="0.15">
      <c r="A312" s="382">
        <f>IF(AND(OR(K312="①",K312="②",K312="③",K312="④",K312="⑤",K312="⑥",K312="⑦",K312="⑧",K312="⑨",K312="⑩"),L312=""),1001,0)</f>
        <v>0</v>
      </c>
      <c r="B312" s="104"/>
      <c r="C312" s="365"/>
      <c r="D312" s="378">
        <f t="shared" si="2"/>
        <v>90</v>
      </c>
      <c r="E312" s="379" t="s">
        <v>293</v>
      </c>
      <c r="F312" s="380"/>
      <c r="G312" s="380"/>
      <c r="H312" s="380"/>
      <c r="I312" s="380"/>
      <c r="J312" s="381"/>
      <c r="K312" s="2"/>
      <c r="L312" s="12"/>
      <c r="M312" s="13"/>
      <c r="N312" s="13"/>
      <c r="O312" s="13"/>
      <c r="P312" s="13"/>
      <c r="Q312" s="13"/>
      <c r="R312" s="14"/>
      <c r="S312" s="302" t="s">
        <v>264</v>
      </c>
      <c r="T312" s="303"/>
      <c r="U312" s="303"/>
      <c r="V312" s="303"/>
      <c r="W312" s="303"/>
      <c r="X312" s="303"/>
      <c r="Y312" s="304"/>
      <c r="Z312" s="104"/>
      <c r="AB312" s="288">
        <f>COUNTIF($K$305:$K$340,"⑧")</f>
        <v>0</v>
      </c>
    </row>
    <row r="313" spans="1:28" ht="30" customHeight="1" x14ac:dyDescent="0.15">
      <c r="A313" s="382">
        <f>IF(AND(OR(K313="①",K313="②",K313="③",K313="④",K313="⑤",K313="⑥",K313="⑦",K313="⑧",K313="⑨",K313="⑩"),L313=""),1001,0)</f>
        <v>0</v>
      </c>
      <c r="B313" s="104"/>
      <c r="C313" s="365"/>
      <c r="D313" s="378">
        <f t="shared" si="2"/>
        <v>91</v>
      </c>
      <c r="E313" s="379" t="s">
        <v>196</v>
      </c>
      <c r="F313" s="380"/>
      <c r="G313" s="380"/>
      <c r="H313" s="380"/>
      <c r="I313" s="380"/>
      <c r="J313" s="381"/>
      <c r="K313" s="2"/>
      <c r="L313" s="12"/>
      <c r="M313" s="13"/>
      <c r="N313" s="13"/>
      <c r="O313" s="13"/>
      <c r="P313" s="13"/>
      <c r="Q313" s="13"/>
      <c r="R313" s="14"/>
      <c r="S313" s="302" t="s">
        <v>265</v>
      </c>
      <c r="T313" s="303"/>
      <c r="U313" s="303"/>
      <c r="V313" s="303"/>
      <c r="W313" s="303"/>
      <c r="X313" s="303"/>
      <c r="Y313" s="304"/>
      <c r="Z313" s="104"/>
      <c r="AB313" s="288">
        <f>COUNTIF($K$305:$K$340,"⑨")</f>
        <v>0</v>
      </c>
    </row>
    <row r="314" spans="1:28" ht="30" customHeight="1" x14ac:dyDescent="0.15">
      <c r="A314" s="382">
        <f>IF(AND(OR(K314="①",K314="②",K314="③",K314="④",K314="⑤",K314="⑥",K314="⑦",K314="⑧",K314="⑨",K314="⑩"),L314=""),1001,0)</f>
        <v>0</v>
      </c>
      <c r="B314" s="104"/>
      <c r="C314" s="365"/>
      <c r="D314" s="378">
        <f t="shared" si="2"/>
        <v>92</v>
      </c>
      <c r="E314" s="379" t="s">
        <v>197</v>
      </c>
      <c r="F314" s="380"/>
      <c r="G314" s="380"/>
      <c r="H314" s="380"/>
      <c r="I314" s="380"/>
      <c r="J314" s="381"/>
      <c r="K314" s="2"/>
      <c r="L314" s="12"/>
      <c r="M314" s="13"/>
      <c r="N314" s="13"/>
      <c r="O314" s="13"/>
      <c r="P314" s="13"/>
      <c r="Q314" s="13"/>
      <c r="R314" s="14"/>
      <c r="S314" s="302" t="s">
        <v>266</v>
      </c>
      <c r="T314" s="303"/>
      <c r="U314" s="303"/>
      <c r="V314" s="303"/>
      <c r="W314" s="303"/>
      <c r="X314" s="303"/>
      <c r="Y314" s="304"/>
      <c r="Z314" s="104"/>
      <c r="AB314" s="288">
        <f>COUNTIF($K$305:$K$340,"⑩")</f>
        <v>0</v>
      </c>
    </row>
    <row r="315" spans="1:28" ht="30" customHeight="1" x14ac:dyDescent="0.15">
      <c r="A315" s="382">
        <f>IF(AND(OR(K315="①",K315="②",K315="③",K315="④",K315="⑤",K315="⑥",K315="⑦",K315="⑧",K315="⑨",K315="⑩"),L315=""),1001,0)</f>
        <v>0</v>
      </c>
      <c r="B315" s="104"/>
      <c r="C315" s="365"/>
      <c r="D315" s="378">
        <f t="shared" si="2"/>
        <v>93</v>
      </c>
      <c r="E315" s="379" t="s">
        <v>198</v>
      </c>
      <c r="F315" s="380"/>
      <c r="G315" s="380"/>
      <c r="H315" s="380"/>
      <c r="I315" s="380"/>
      <c r="J315" s="381"/>
      <c r="K315" s="2"/>
      <c r="L315" s="12"/>
      <c r="M315" s="13"/>
      <c r="N315" s="13"/>
      <c r="O315" s="13"/>
      <c r="P315" s="13"/>
      <c r="Q315" s="13"/>
      <c r="R315" s="14"/>
      <c r="S315" s="302" t="s">
        <v>267</v>
      </c>
      <c r="T315" s="303"/>
      <c r="U315" s="303"/>
      <c r="V315" s="303"/>
      <c r="W315" s="303"/>
      <c r="X315" s="303"/>
      <c r="Y315" s="304"/>
      <c r="Z315" s="104"/>
    </row>
    <row r="316" spans="1:28" ht="30" customHeight="1" x14ac:dyDescent="0.15">
      <c r="A316" s="382">
        <f>IF(AND(OR(K316="①",K316="②",K316="③",K316="④",K316="⑤",K316="⑥",K316="⑦",K316="⑧",K316="⑨",K316="⑩"),L316=""),1001,0)</f>
        <v>0</v>
      </c>
      <c r="B316" s="104"/>
      <c r="C316" s="365"/>
      <c r="D316" s="378">
        <f t="shared" si="2"/>
        <v>94</v>
      </c>
      <c r="E316" s="379" t="s">
        <v>199</v>
      </c>
      <c r="F316" s="380"/>
      <c r="G316" s="380"/>
      <c r="H316" s="380"/>
      <c r="I316" s="380"/>
      <c r="J316" s="381"/>
      <c r="K316" s="2"/>
      <c r="L316" s="12"/>
      <c r="M316" s="13"/>
      <c r="N316" s="13"/>
      <c r="O316" s="13"/>
      <c r="P316" s="13"/>
      <c r="Q316" s="13"/>
      <c r="R316" s="14"/>
      <c r="S316" s="302" t="s">
        <v>268</v>
      </c>
      <c r="T316" s="303"/>
      <c r="U316" s="303"/>
      <c r="V316" s="303"/>
      <c r="W316" s="303"/>
      <c r="X316" s="303"/>
      <c r="Y316" s="304"/>
      <c r="Z316" s="104"/>
    </row>
    <row r="317" spans="1:28" ht="30" customHeight="1" x14ac:dyDescent="0.15">
      <c r="A317" s="382">
        <f>IF(AND(OR(K317="①",K317="②",K317="③",K317="④",K317="⑤",K317="⑥",K317="⑦",K317="⑧",K317="⑨",K317="⑩"),L317=""),1001,0)</f>
        <v>0</v>
      </c>
      <c r="B317" s="104"/>
      <c r="C317" s="365"/>
      <c r="D317" s="378">
        <f t="shared" si="2"/>
        <v>95</v>
      </c>
      <c r="E317" s="379" t="s">
        <v>200</v>
      </c>
      <c r="F317" s="380"/>
      <c r="G317" s="380"/>
      <c r="H317" s="380"/>
      <c r="I317" s="380"/>
      <c r="J317" s="381"/>
      <c r="K317" s="2"/>
      <c r="L317" s="12"/>
      <c r="M317" s="13"/>
      <c r="N317" s="13"/>
      <c r="O317" s="13"/>
      <c r="P317" s="13"/>
      <c r="Q317" s="13"/>
      <c r="R317" s="14"/>
      <c r="S317" s="302" t="s">
        <v>269</v>
      </c>
      <c r="T317" s="303"/>
      <c r="U317" s="303"/>
      <c r="V317" s="303"/>
      <c r="W317" s="303"/>
      <c r="X317" s="303"/>
      <c r="Y317" s="304"/>
      <c r="Z317" s="104"/>
    </row>
    <row r="318" spans="1:28" ht="30" customHeight="1" x14ac:dyDescent="0.15">
      <c r="A318" s="382">
        <f>IF(AND(OR(K318="①",K318="②",K318="③",K318="④",K318="⑤",K318="⑥",K318="⑦",K318="⑧",K318="⑨",K318="⑩"),L318=""),1001,0)</f>
        <v>0</v>
      </c>
      <c r="B318" s="104"/>
      <c r="C318" s="365"/>
      <c r="D318" s="378">
        <f t="shared" si="2"/>
        <v>96</v>
      </c>
      <c r="E318" s="379" t="s">
        <v>201</v>
      </c>
      <c r="F318" s="380"/>
      <c r="G318" s="380"/>
      <c r="H318" s="380"/>
      <c r="I318" s="380"/>
      <c r="J318" s="381"/>
      <c r="K318" s="2"/>
      <c r="L318" s="12"/>
      <c r="M318" s="13"/>
      <c r="N318" s="13"/>
      <c r="O318" s="13"/>
      <c r="P318" s="13"/>
      <c r="Q318" s="13"/>
      <c r="R318" s="14"/>
      <c r="S318" s="302" t="s">
        <v>270</v>
      </c>
      <c r="T318" s="303"/>
      <c r="U318" s="303"/>
      <c r="V318" s="303"/>
      <c r="W318" s="303"/>
      <c r="X318" s="303"/>
      <c r="Y318" s="304"/>
      <c r="Z318" s="104"/>
    </row>
    <row r="319" spans="1:28" ht="30" customHeight="1" x14ac:dyDescent="0.15">
      <c r="A319" s="382">
        <f>IF(AND(OR(K319="①",K319="②",K319="③",K319="④",K319="⑤",K319="⑥",K319="⑦",K319="⑧",K319="⑨",K319="⑩"),L319=""),1001,0)</f>
        <v>0</v>
      </c>
      <c r="B319" s="104"/>
      <c r="C319" s="365"/>
      <c r="D319" s="378">
        <f t="shared" si="2"/>
        <v>97</v>
      </c>
      <c r="E319" s="379" t="s">
        <v>202</v>
      </c>
      <c r="F319" s="380"/>
      <c r="G319" s="380"/>
      <c r="H319" s="380"/>
      <c r="I319" s="380"/>
      <c r="J319" s="381"/>
      <c r="K319" s="2"/>
      <c r="L319" s="12"/>
      <c r="M319" s="13"/>
      <c r="N319" s="13"/>
      <c r="O319" s="13"/>
      <c r="P319" s="13"/>
      <c r="Q319" s="13"/>
      <c r="R319" s="14"/>
      <c r="S319" s="302" t="s">
        <v>271</v>
      </c>
      <c r="T319" s="303"/>
      <c r="U319" s="303"/>
      <c r="V319" s="303"/>
      <c r="W319" s="303"/>
      <c r="X319" s="303"/>
      <c r="Y319" s="304"/>
      <c r="Z319" s="104"/>
    </row>
    <row r="320" spans="1:28" ht="30" customHeight="1" x14ac:dyDescent="0.15">
      <c r="A320" s="382">
        <f>IF(AND(OR(K320="①",K320="②",K320="③",K320="④",K320="⑤",K320="⑥",K320="⑦",K320="⑧",K320="⑨",K320="⑩"),L320=""),1001,0)</f>
        <v>0</v>
      </c>
      <c r="B320" s="104"/>
      <c r="C320" s="365"/>
      <c r="D320" s="378">
        <f t="shared" si="2"/>
        <v>98</v>
      </c>
      <c r="E320" s="379" t="s">
        <v>203</v>
      </c>
      <c r="F320" s="380"/>
      <c r="G320" s="380"/>
      <c r="H320" s="380"/>
      <c r="I320" s="380"/>
      <c r="J320" s="381"/>
      <c r="K320" s="2"/>
      <c r="L320" s="12"/>
      <c r="M320" s="13"/>
      <c r="N320" s="13"/>
      <c r="O320" s="13"/>
      <c r="P320" s="13"/>
      <c r="Q320" s="13"/>
      <c r="R320" s="14"/>
      <c r="S320" s="302" t="s">
        <v>272</v>
      </c>
      <c r="T320" s="303"/>
      <c r="U320" s="303"/>
      <c r="V320" s="303"/>
      <c r="W320" s="303"/>
      <c r="X320" s="303"/>
      <c r="Y320" s="304"/>
      <c r="Z320" s="104"/>
    </row>
    <row r="321" spans="1:26" ht="30" customHeight="1" x14ac:dyDescent="0.15">
      <c r="A321" s="382">
        <f>IF(AND(OR(K321="①",K321="②",K321="③",K321="④",K321="⑤",K321="⑥",K321="⑦",K321="⑧",K321="⑨",K321="⑩"),L321=""),1001,0)</f>
        <v>0</v>
      </c>
      <c r="B321" s="104"/>
      <c r="C321" s="365"/>
      <c r="D321" s="378">
        <f t="shared" si="2"/>
        <v>99</v>
      </c>
      <c r="E321" s="379" t="s">
        <v>204</v>
      </c>
      <c r="F321" s="380"/>
      <c r="G321" s="380"/>
      <c r="H321" s="380"/>
      <c r="I321" s="380"/>
      <c r="J321" s="381"/>
      <c r="K321" s="2"/>
      <c r="L321" s="12"/>
      <c r="M321" s="13"/>
      <c r="N321" s="13"/>
      <c r="O321" s="13"/>
      <c r="P321" s="13"/>
      <c r="Q321" s="13"/>
      <c r="R321" s="14"/>
      <c r="S321" s="302" t="s">
        <v>273</v>
      </c>
      <c r="T321" s="303"/>
      <c r="U321" s="303"/>
      <c r="V321" s="303"/>
      <c r="W321" s="303"/>
      <c r="X321" s="303"/>
      <c r="Y321" s="304"/>
      <c r="Z321" s="104"/>
    </row>
    <row r="322" spans="1:26" ht="30" customHeight="1" x14ac:dyDescent="0.15">
      <c r="A322" s="382">
        <f>IF(AND(OR(K322="①",K322="②",K322="③",K322="④",K322="⑤",K322="⑥",K322="⑦",K322="⑧",K322="⑨",K322="⑩"),L322=""),1001,0)</f>
        <v>0</v>
      </c>
      <c r="B322" s="104"/>
      <c r="C322" s="365"/>
      <c r="D322" s="378">
        <f t="shared" si="2"/>
        <v>100</v>
      </c>
      <c r="E322" s="379" t="s">
        <v>322</v>
      </c>
      <c r="F322" s="380"/>
      <c r="G322" s="380"/>
      <c r="H322" s="380"/>
      <c r="I322" s="380"/>
      <c r="J322" s="381"/>
      <c r="K322" s="2"/>
      <c r="L322" s="12"/>
      <c r="M322" s="13"/>
      <c r="N322" s="13"/>
      <c r="O322" s="13"/>
      <c r="P322" s="13"/>
      <c r="Q322" s="13"/>
      <c r="R322" s="14"/>
      <c r="S322" s="302" t="s">
        <v>323</v>
      </c>
      <c r="T322" s="303"/>
      <c r="U322" s="303"/>
      <c r="V322" s="303"/>
      <c r="W322" s="303"/>
      <c r="X322" s="303"/>
      <c r="Y322" s="304"/>
      <c r="Z322" s="104"/>
    </row>
    <row r="323" spans="1:26" ht="60" customHeight="1" x14ac:dyDescent="0.15">
      <c r="A323" s="382">
        <f>IF(AND(OR(K323="①",K323="②",K323="③",K323="④",K323="⑤",K323="⑥",K323="⑦",K323="⑧",K323="⑨",K323="⑩"),L323=""),1001,0)</f>
        <v>0</v>
      </c>
      <c r="B323" s="104"/>
      <c r="C323" s="365"/>
      <c r="D323" s="378">
        <f t="shared" si="2"/>
        <v>101</v>
      </c>
      <c r="E323" s="379" t="s">
        <v>205</v>
      </c>
      <c r="F323" s="380"/>
      <c r="G323" s="380"/>
      <c r="H323" s="380"/>
      <c r="I323" s="380"/>
      <c r="J323" s="381"/>
      <c r="K323" s="2"/>
      <c r="L323" s="12"/>
      <c r="M323" s="13"/>
      <c r="N323" s="13"/>
      <c r="O323" s="13"/>
      <c r="P323" s="13"/>
      <c r="Q323" s="13"/>
      <c r="R323" s="14"/>
      <c r="S323" s="302" t="s">
        <v>274</v>
      </c>
      <c r="T323" s="303"/>
      <c r="U323" s="303"/>
      <c r="V323" s="303"/>
      <c r="W323" s="303"/>
      <c r="X323" s="303"/>
      <c r="Y323" s="304"/>
      <c r="Z323" s="104"/>
    </row>
    <row r="324" spans="1:26" ht="30" customHeight="1" x14ac:dyDescent="0.15">
      <c r="A324" s="382">
        <f>IF(AND(OR(K324="①",K324="②",K324="③",K324="④",K324="⑤",K324="⑥",K324="⑦",K324="⑧",K324="⑨",K324="⑩"),L324=""),1001,0)</f>
        <v>0</v>
      </c>
      <c r="B324" s="104"/>
      <c r="C324" s="365"/>
      <c r="D324" s="378">
        <f t="shared" si="2"/>
        <v>102</v>
      </c>
      <c r="E324" s="379" t="s">
        <v>206</v>
      </c>
      <c r="F324" s="380"/>
      <c r="G324" s="380"/>
      <c r="H324" s="380"/>
      <c r="I324" s="380"/>
      <c r="J324" s="381"/>
      <c r="K324" s="2"/>
      <c r="L324" s="12"/>
      <c r="M324" s="13"/>
      <c r="N324" s="13"/>
      <c r="O324" s="13"/>
      <c r="P324" s="13"/>
      <c r="Q324" s="13"/>
      <c r="R324" s="14"/>
      <c r="S324" s="302" t="s">
        <v>275</v>
      </c>
      <c r="T324" s="303"/>
      <c r="U324" s="303"/>
      <c r="V324" s="303"/>
      <c r="W324" s="303"/>
      <c r="X324" s="303"/>
      <c r="Y324" s="304"/>
      <c r="Z324" s="104"/>
    </row>
    <row r="325" spans="1:26" ht="30" customHeight="1" x14ac:dyDescent="0.15">
      <c r="A325" s="382">
        <f>IF(AND(OR(K325="①",K325="②",K325="③",K325="④",K325="⑤",K325="⑥",K325="⑦",K325="⑧",K325="⑨",K325="⑩"),L325=""),1001,0)</f>
        <v>0</v>
      </c>
      <c r="B325" s="104"/>
      <c r="C325" s="365"/>
      <c r="D325" s="378">
        <f t="shared" si="2"/>
        <v>103</v>
      </c>
      <c r="E325" s="379" t="s">
        <v>294</v>
      </c>
      <c r="F325" s="380"/>
      <c r="G325" s="380"/>
      <c r="H325" s="380"/>
      <c r="I325" s="380"/>
      <c r="J325" s="381"/>
      <c r="K325" s="2"/>
      <c r="L325" s="12"/>
      <c r="M325" s="13"/>
      <c r="N325" s="13"/>
      <c r="O325" s="13"/>
      <c r="P325" s="13"/>
      <c r="Q325" s="13"/>
      <c r="R325" s="14"/>
      <c r="S325" s="302" t="s">
        <v>276</v>
      </c>
      <c r="T325" s="303"/>
      <c r="U325" s="303"/>
      <c r="V325" s="303"/>
      <c r="W325" s="303"/>
      <c r="X325" s="303"/>
      <c r="Y325" s="304"/>
      <c r="Z325" s="104"/>
    </row>
    <row r="326" spans="1:26" ht="30" customHeight="1" x14ac:dyDescent="0.15">
      <c r="A326" s="382">
        <f>IF(AND(OR(K326="①",K326="②",K326="③",K326="④",K326="⑤",K326="⑥",K326="⑦",K326="⑧",K326="⑨",K326="⑩"),L326=""),1001,0)</f>
        <v>0</v>
      </c>
      <c r="B326" s="104"/>
      <c r="C326" s="365"/>
      <c r="D326" s="378">
        <f t="shared" si="2"/>
        <v>104</v>
      </c>
      <c r="E326" s="379" t="s">
        <v>207</v>
      </c>
      <c r="F326" s="380"/>
      <c r="G326" s="380"/>
      <c r="H326" s="380"/>
      <c r="I326" s="380"/>
      <c r="J326" s="381"/>
      <c r="K326" s="2"/>
      <c r="L326" s="12"/>
      <c r="M326" s="13"/>
      <c r="N326" s="13"/>
      <c r="O326" s="13"/>
      <c r="P326" s="13"/>
      <c r="Q326" s="13"/>
      <c r="R326" s="14"/>
      <c r="S326" s="302" t="s">
        <v>277</v>
      </c>
      <c r="T326" s="303"/>
      <c r="U326" s="303"/>
      <c r="V326" s="303"/>
      <c r="W326" s="303"/>
      <c r="X326" s="303"/>
      <c r="Y326" s="304"/>
      <c r="Z326" s="104"/>
    </row>
    <row r="327" spans="1:26" ht="30" customHeight="1" x14ac:dyDescent="0.15">
      <c r="A327" s="382">
        <f>IF(AND(OR(K327="①",K327="②",K327="③",K327="④",K327="⑤",K327="⑥",K327="⑦",K327="⑧",K327="⑨",K327="⑩"),L327=""),1001,0)</f>
        <v>0</v>
      </c>
      <c r="B327" s="104"/>
      <c r="C327" s="365"/>
      <c r="D327" s="378">
        <f t="shared" si="2"/>
        <v>105</v>
      </c>
      <c r="E327" s="379" t="s">
        <v>208</v>
      </c>
      <c r="F327" s="380"/>
      <c r="G327" s="380"/>
      <c r="H327" s="380"/>
      <c r="I327" s="380"/>
      <c r="J327" s="381"/>
      <c r="K327" s="2"/>
      <c r="L327" s="12"/>
      <c r="M327" s="13"/>
      <c r="N327" s="13"/>
      <c r="O327" s="13"/>
      <c r="P327" s="13"/>
      <c r="Q327" s="13"/>
      <c r="R327" s="14"/>
      <c r="S327" s="302" t="s">
        <v>278</v>
      </c>
      <c r="T327" s="303"/>
      <c r="U327" s="303"/>
      <c r="V327" s="303"/>
      <c r="W327" s="303"/>
      <c r="X327" s="303"/>
      <c r="Y327" s="304"/>
      <c r="Z327" s="104"/>
    </row>
    <row r="328" spans="1:26" ht="30" customHeight="1" x14ac:dyDescent="0.15">
      <c r="A328" s="382">
        <f>IF(AND(OR(K328="①",K328="②",K328="③",K328="④",K328="⑤",K328="⑥",K328="⑦",K328="⑧",K328="⑨",K328="⑩"),L328=""),1001,0)</f>
        <v>0</v>
      </c>
      <c r="B328" s="104"/>
      <c r="C328" s="365"/>
      <c r="D328" s="378">
        <f t="shared" si="2"/>
        <v>106</v>
      </c>
      <c r="E328" s="379" t="s">
        <v>209</v>
      </c>
      <c r="F328" s="380"/>
      <c r="G328" s="380"/>
      <c r="H328" s="380"/>
      <c r="I328" s="380"/>
      <c r="J328" s="381"/>
      <c r="K328" s="2"/>
      <c r="L328" s="12"/>
      <c r="M328" s="13"/>
      <c r="N328" s="13"/>
      <c r="O328" s="13"/>
      <c r="P328" s="13"/>
      <c r="Q328" s="13"/>
      <c r="R328" s="14"/>
      <c r="S328" s="302" t="s">
        <v>279</v>
      </c>
      <c r="T328" s="303"/>
      <c r="U328" s="303"/>
      <c r="V328" s="303"/>
      <c r="W328" s="303"/>
      <c r="X328" s="303"/>
      <c r="Y328" s="304"/>
      <c r="Z328" s="104"/>
    </row>
    <row r="329" spans="1:26" ht="30" customHeight="1" x14ac:dyDescent="0.15">
      <c r="A329" s="382">
        <f>IF(AND(OR(K329="①",K329="②",K329="③",K329="④",K329="⑤",K329="⑥",K329="⑦",K329="⑧",K329="⑨",K329="⑩"),L329=""),1001,0)</f>
        <v>0</v>
      </c>
      <c r="B329" s="104"/>
      <c r="C329" s="365"/>
      <c r="D329" s="378">
        <f t="shared" si="2"/>
        <v>107</v>
      </c>
      <c r="E329" s="379" t="s">
        <v>295</v>
      </c>
      <c r="F329" s="380"/>
      <c r="G329" s="380"/>
      <c r="H329" s="380"/>
      <c r="I329" s="380"/>
      <c r="J329" s="381"/>
      <c r="K329" s="2"/>
      <c r="L329" s="12"/>
      <c r="M329" s="13"/>
      <c r="N329" s="13"/>
      <c r="O329" s="13"/>
      <c r="P329" s="13"/>
      <c r="Q329" s="13"/>
      <c r="R329" s="14"/>
      <c r="S329" s="302" t="s">
        <v>280</v>
      </c>
      <c r="T329" s="303"/>
      <c r="U329" s="303"/>
      <c r="V329" s="303"/>
      <c r="W329" s="303"/>
      <c r="X329" s="303"/>
      <c r="Y329" s="304"/>
      <c r="Z329" s="104"/>
    </row>
    <row r="330" spans="1:26" ht="30" customHeight="1" x14ac:dyDescent="0.15">
      <c r="A330" s="382">
        <f>IF(AND(OR(K330="①",K330="②",K330="③",K330="④",K330="⑤",K330="⑥",K330="⑦",K330="⑧",K330="⑨",K330="⑩"),L330=""),1001,0)</f>
        <v>0</v>
      </c>
      <c r="B330" s="104"/>
      <c r="C330" s="365"/>
      <c r="D330" s="378">
        <f t="shared" si="2"/>
        <v>108</v>
      </c>
      <c r="E330" s="379" t="s">
        <v>296</v>
      </c>
      <c r="F330" s="380"/>
      <c r="G330" s="380"/>
      <c r="H330" s="380"/>
      <c r="I330" s="380"/>
      <c r="J330" s="381"/>
      <c r="K330" s="2"/>
      <c r="L330" s="12"/>
      <c r="M330" s="13"/>
      <c r="N330" s="13"/>
      <c r="O330" s="13"/>
      <c r="P330" s="13"/>
      <c r="Q330" s="13"/>
      <c r="R330" s="14"/>
      <c r="S330" s="302" t="s">
        <v>281</v>
      </c>
      <c r="T330" s="303"/>
      <c r="U330" s="303"/>
      <c r="V330" s="303"/>
      <c r="W330" s="303"/>
      <c r="X330" s="303"/>
      <c r="Y330" s="304"/>
      <c r="Z330" s="104"/>
    </row>
    <row r="331" spans="1:26" ht="30" customHeight="1" x14ac:dyDescent="0.15">
      <c r="A331" s="382">
        <f>IF(AND(OR(K331="①",K331="②",K331="③",K331="④",K331="⑤",K331="⑥",K331="⑦",K331="⑧",K331="⑨",K331="⑩"),L331=""),1001,0)</f>
        <v>0</v>
      </c>
      <c r="B331" s="104"/>
      <c r="C331" s="365"/>
      <c r="D331" s="378">
        <f t="shared" si="2"/>
        <v>109</v>
      </c>
      <c r="E331" s="379" t="s">
        <v>297</v>
      </c>
      <c r="F331" s="380"/>
      <c r="G331" s="380"/>
      <c r="H331" s="380"/>
      <c r="I331" s="380"/>
      <c r="J331" s="381"/>
      <c r="K331" s="2"/>
      <c r="L331" s="12"/>
      <c r="M331" s="13"/>
      <c r="N331" s="13"/>
      <c r="O331" s="13"/>
      <c r="P331" s="13"/>
      <c r="Q331" s="13"/>
      <c r="R331" s="14"/>
      <c r="S331" s="302" t="s">
        <v>282</v>
      </c>
      <c r="T331" s="303"/>
      <c r="U331" s="303"/>
      <c r="V331" s="303"/>
      <c r="W331" s="303"/>
      <c r="X331" s="303"/>
      <c r="Y331" s="304"/>
      <c r="Z331" s="104"/>
    </row>
    <row r="332" spans="1:26" ht="30" customHeight="1" x14ac:dyDescent="0.15">
      <c r="A332" s="382">
        <f>IF(AND(OR(K332="①",K332="②",K332="③",K332="④",K332="⑤",K332="⑥",K332="⑦",K332="⑧",K332="⑨",K332="⑩"),L332=""),1001,0)</f>
        <v>0</v>
      </c>
      <c r="B332" s="104"/>
      <c r="C332" s="365"/>
      <c r="D332" s="378">
        <f t="shared" si="2"/>
        <v>110</v>
      </c>
      <c r="E332" s="379" t="s">
        <v>298</v>
      </c>
      <c r="F332" s="380"/>
      <c r="G332" s="380"/>
      <c r="H332" s="380"/>
      <c r="I332" s="380"/>
      <c r="J332" s="381"/>
      <c r="K332" s="2"/>
      <c r="L332" s="12"/>
      <c r="M332" s="13"/>
      <c r="N332" s="13"/>
      <c r="O332" s="13"/>
      <c r="P332" s="13"/>
      <c r="Q332" s="13"/>
      <c r="R332" s="14"/>
      <c r="S332" s="302" t="s">
        <v>283</v>
      </c>
      <c r="T332" s="303"/>
      <c r="U332" s="303"/>
      <c r="V332" s="303"/>
      <c r="W332" s="303"/>
      <c r="X332" s="303"/>
      <c r="Y332" s="304"/>
      <c r="Z332" s="104"/>
    </row>
    <row r="333" spans="1:26" ht="30" customHeight="1" x14ac:dyDescent="0.15">
      <c r="A333" s="382">
        <f>IF(AND(OR(K333="①",K333="②",K333="③",K333="④",K333="⑤",K333="⑥",K333="⑦",K333="⑧",K333="⑨",K333="⑩"),L333=""),1001,0)</f>
        <v>0</v>
      </c>
      <c r="B333" s="104"/>
      <c r="C333" s="365"/>
      <c r="D333" s="378">
        <f t="shared" si="2"/>
        <v>111</v>
      </c>
      <c r="E333" s="379" t="s">
        <v>299</v>
      </c>
      <c r="F333" s="380"/>
      <c r="G333" s="380"/>
      <c r="H333" s="380"/>
      <c r="I333" s="380"/>
      <c r="J333" s="381"/>
      <c r="K333" s="2"/>
      <c r="L333" s="12"/>
      <c r="M333" s="13"/>
      <c r="N333" s="13"/>
      <c r="O333" s="13"/>
      <c r="P333" s="13"/>
      <c r="Q333" s="13"/>
      <c r="R333" s="14"/>
      <c r="S333" s="302" t="s">
        <v>284</v>
      </c>
      <c r="T333" s="303"/>
      <c r="U333" s="303"/>
      <c r="V333" s="303"/>
      <c r="W333" s="303"/>
      <c r="X333" s="303"/>
      <c r="Y333" s="304"/>
      <c r="Z333" s="104"/>
    </row>
    <row r="334" spans="1:26" ht="30" customHeight="1" x14ac:dyDescent="0.15">
      <c r="A334" s="382">
        <f>IF(AND(OR(K334="①",K334="②",K334="③",K334="④",K334="⑤",K334="⑥",K334="⑦",K334="⑧",K334="⑨",K334="⑩"),L334=""),1001,0)</f>
        <v>0</v>
      </c>
      <c r="B334" s="104"/>
      <c r="C334" s="365"/>
      <c r="D334" s="378">
        <f t="shared" si="2"/>
        <v>112</v>
      </c>
      <c r="E334" s="379" t="s">
        <v>210</v>
      </c>
      <c r="F334" s="380"/>
      <c r="G334" s="380"/>
      <c r="H334" s="380"/>
      <c r="I334" s="380"/>
      <c r="J334" s="381"/>
      <c r="K334" s="2"/>
      <c r="L334" s="12"/>
      <c r="M334" s="13"/>
      <c r="N334" s="13"/>
      <c r="O334" s="13"/>
      <c r="P334" s="13"/>
      <c r="Q334" s="13"/>
      <c r="R334" s="14"/>
      <c r="S334" s="302" t="s">
        <v>337</v>
      </c>
      <c r="T334" s="303"/>
      <c r="U334" s="303"/>
      <c r="V334" s="303"/>
      <c r="W334" s="303"/>
      <c r="X334" s="303"/>
      <c r="Y334" s="304"/>
      <c r="Z334" s="104"/>
    </row>
    <row r="335" spans="1:26" ht="30" customHeight="1" x14ac:dyDescent="0.15">
      <c r="A335" s="382">
        <f>IF(AND(OR(K335="①",K335="②",K335="③",K335="④",K335="⑤",K335="⑥",K335="⑦",K335="⑧",K335="⑨",K335="⑩"),L335=""),1001,0)</f>
        <v>0</v>
      </c>
      <c r="B335" s="104"/>
      <c r="C335" s="365"/>
      <c r="D335" s="378">
        <f t="shared" si="2"/>
        <v>113</v>
      </c>
      <c r="E335" s="379" t="s">
        <v>300</v>
      </c>
      <c r="F335" s="380"/>
      <c r="G335" s="380"/>
      <c r="H335" s="380"/>
      <c r="I335" s="380"/>
      <c r="J335" s="381"/>
      <c r="K335" s="2"/>
      <c r="L335" s="12"/>
      <c r="M335" s="13"/>
      <c r="N335" s="13"/>
      <c r="O335" s="13"/>
      <c r="P335" s="13"/>
      <c r="Q335" s="13"/>
      <c r="R335" s="14"/>
      <c r="S335" s="334" t="s">
        <v>285</v>
      </c>
      <c r="T335" s="321"/>
      <c r="U335" s="321"/>
      <c r="V335" s="321"/>
      <c r="W335" s="322"/>
      <c r="X335" s="322"/>
      <c r="Y335" s="323"/>
      <c r="Z335" s="104"/>
    </row>
    <row r="336" spans="1:26" ht="30" customHeight="1" x14ac:dyDescent="0.15">
      <c r="A336" s="382">
        <f>IF(AND(OR(K336="①",K336="②",K336="③",K336="④",K336="⑤",K336="⑥",K336="⑦",K336="⑧",K336="⑨",K336="⑩"),L336=""),1001,0)</f>
        <v>0</v>
      </c>
      <c r="B336" s="104"/>
      <c r="C336" s="365"/>
      <c r="D336" s="378">
        <f t="shared" si="2"/>
        <v>114</v>
      </c>
      <c r="E336" s="379" t="s">
        <v>301</v>
      </c>
      <c r="F336" s="380"/>
      <c r="G336" s="380"/>
      <c r="H336" s="380"/>
      <c r="I336" s="380"/>
      <c r="J336" s="381"/>
      <c r="K336" s="2"/>
      <c r="L336" s="12"/>
      <c r="M336" s="13"/>
      <c r="N336" s="13"/>
      <c r="O336" s="13"/>
      <c r="P336" s="13"/>
      <c r="Q336" s="13"/>
      <c r="R336" s="14"/>
      <c r="S336" s="334" t="s">
        <v>286</v>
      </c>
      <c r="T336" s="321"/>
      <c r="U336" s="321"/>
      <c r="V336" s="321"/>
      <c r="W336" s="322"/>
      <c r="X336" s="322"/>
      <c r="Y336" s="323"/>
      <c r="Z336" s="104"/>
    </row>
    <row r="337" spans="1:26" ht="30" customHeight="1" x14ac:dyDescent="0.15">
      <c r="A337" s="382">
        <f>IF(AND(OR(K337="①",K337="②",K337="③",K337="④",K337="⑤",K337="⑥",K337="⑦",K337="⑧",K337="⑨",K337="⑩"),L337=""),1001,0)</f>
        <v>0</v>
      </c>
      <c r="B337" s="104"/>
      <c r="C337" s="365"/>
      <c r="D337" s="378">
        <f t="shared" si="2"/>
        <v>115</v>
      </c>
      <c r="E337" s="379" t="s">
        <v>302</v>
      </c>
      <c r="F337" s="380"/>
      <c r="G337" s="380"/>
      <c r="H337" s="380"/>
      <c r="I337" s="380"/>
      <c r="J337" s="381"/>
      <c r="K337" s="2"/>
      <c r="L337" s="12"/>
      <c r="M337" s="13"/>
      <c r="N337" s="13"/>
      <c r="O337" s="13"/>
      <c r="P337" s="13"/>
      <c r="Q337" s="13"/>
      <c r="R337" s="14"/>
      <c r="S337" s="334" t="s">
        <v>287</v>
      </c>
      <c r="T337" s="321"/>
      <c r="U337" s="321"/>
      <c r="V337" s="321"/>
      <c r="W337" s="322"/>
      <c r="X337" s="322"/>
      <c r="Y337" s="323"/>
      <c r="Z337" s="104"/>
    </row>
    <row r="338" spans="1:26" ht="30" customHeight="1" x14ac:dyDescent="0.15">
      <c r="A338" s="382">
        <f>IF(AND(OR(K338="①",K338="②",K338="③",K338="④",K338="⑤",K338="⑥",K338="⑦",K338="⑧",K338="⑨",K338="⑩"),L338=""),1001,0)</f>
        <v>0</v>
      </c>
      <c r="B338" s="104"/>
      <c r="C338" s="365"/>
      <c r="D338" s="378">
        <f t="shared" si="2"/>
        <v>116</v>
      </c>
      <c r="E338" s="379" t="s">
        <v>303</v>
      </c>
      <c r="F338" s="380"/>
      <c r="G338" s="380"/>
      <c r="H338" s="380"/>
      <c r="I338" s="380"/>
      <c r="J338" s="381"/>
      <c r="K338" s="2"/>
      <c r="L338" s="12"/>
      <c r="M338" s="13"/>
      <c r="N338" s="13"/>
      <c r="O338" s="13"/>
      <c r="P338" s="13"/>
      <c r="Q338" s="13"/>
      <c r="R338" s="14"/>
      <c r="S338" s="334" t="s">
        <v>288</v>
      </c>
      <c r="T338" s="321"/>
      <c r="U338" s="321"/>
      <c r="V338" s="321"/>
      <c r="W338" s="322"/>
      <c r="X338" s="322"/>
      <c r="Y338" s="323"/>
      <c r="Z338" s="104"/>
    </row>
    <row r="339" spans="1:26" ht="30" customHeight="1" x14ac:dyDescent="0.15">
      <c r="A339" s="382">
        <f>IF(AND(OR(K339="①",K339="②",K339="③",K339="④",K339="⑤",K339="⑥",K339="⑦",K339="⑧",K339="⑨",K339="⑩"),L339=""),1001,0)</f>
        <v>0</v>
      </c>
      <c r="B339" s="104"/>
      <c r="C339" s="365"/>
      <c r="D339" s="378">
        <f t="shared" si="2"/>
        <v>117</v>
      </c>
      <c r="E339" s="379" t="s">
        <v>304</v>
      </c>
      <c r="F339" s="380"/>
      <c r="G339" s="380"/>
      <c r="H339" s="380"/>
      <c r="I339" s="380"/>
      <c r="J339" s="381"/>
      <c r="K339" s="2"/>
      <c r="L339" s="12"/>
      <c r="M339" s="13"/>
      <c r="N339" s="13"/>
      <c r="O339" s="13"/>
      <c r="P339" s="13"/>
      <c r="Q339" s="13"/>
      <c r="R339" s="14"/>
      <c r="S339" s="334" t="s">
        <v>289</v>
      </c>
      <c r="T339" s="321"/>
      <c r="U339" s="321"/>
      <c r="V339" s="321"/>
      <c r="W339" s="322"/>
      <c r="X339" s="322"/>
      <c r="Y339" s="323"/>
      <c r="Z339" s="104"/>
    </row>
    <row r="340" spans="1:26" ht="30" customHeight="1" x14ac:dyDescent="0.15">
      <c r="A340" s="382">
        <f>IF(AND(OR(K340="①",K340="②",K340="③",K340="④",K340="⑤",K340="⑥",K340="⑦",K340="⑧",K340="⑨",K340="⑩"),L340=""),1001,0)</f>
        <v>0</v>
      </c>
      <c r="B340" s="104"/>
      <c r="C340" s="365"/>
      <c r="D340" s="383">
        <f t="shared" si="2"/>
        <v>118</v>
      </c>
      <c r="E340" s="384" t="s">
        <v>211</v>
      </c>
      <c r="F340" s="385"/>
      <c r="G340" s="385"/>
      <c r="H340" s="385"/>
      <c r="I340" s="385"/>
      <c r="J340" s="386"/>
      <c r="K340" s="7"/>
      <c r="L340" s="15"/>
      <c r="M340" s="16"/>
      <c r="N340" s="16"/>
      <c r="O340" s="16"/>
      <c r="P340" s="16"/>
      <c r="Q340" s="16"/>
      <c r="R340" s="17"/>
      <c r="S340" s="335" t="s">
        <v>338</v>
      </c>
      <c r="T340" s="312"/>
      <c r="U340" s="312"/>
      <c r="V340" s="312"/>
      <c r="W340" s="313"/>
      <c r="X340" s="313"/>
      <c r="Y340" s="314"/>
      <c r="Z340" s="104"/>
    </row>
    <row r="341" spans="1:26" ht="20.100000000000001" customHeight="1" x14ac:dyDescent="0.15">
      <c r="B341" s="104"/>
      <c r="D341" s="166"/>
      <c r="Z341" s="104"/>
    </row>
    <row r="342" spans="1:26" ht="20.100000000000001" customHeight="1" x14ac:dyDescent="0.15">
      <c r="B342" s="104"/>
      <c r="Z342" s="104"/>
    </row>
    <row r="343" spans="1:26" ht="20.100000000000001" customHeight="1" x14ac:dyDescent="0.15">
      <c r="B343" s="104"/>
      <c r="C343" s="70"/>
      <c r="D343" s="70"/>
      <c r="E343" s="70"/>
      <c r="F343" s="70"/>
      <c r="G343" s="70"/>
      <c r="H343" s="70"/>
      <c r="I343" s="70"/>
      <c r="J343" s="70"/>
      <c r="K343" s="70"/>
      <c r="L343" s="70"/>
      <c r="M343" s="70"/>
      <c r="N343" s="70"/>
      <c r="O343" s="70"/>
      <c r="P343" s="70"/>
      <c r="Q343" s="70"/>
      <c r="R343" s="70"/>
      <c r="S343" s="70"/>
      <c r="T343" s="70"/>
      <c r="U343" s="70"/>
      <c r="V343" s="70"/>
      <c r="W343" s="70"/>
      <c r="X343" s="70"/>
      <c r="Y343" s="70"/>
      <c r="Z343" s="236"/>
    </row>
  </sheetData>
  <sheetProtection algorithmName="SHA-512" hashValue="N28wqpXBOYa1kETfulvIUiKIihq79Tw0VfvYq39XxS7IYEqi798iGtOFB9vyZn9YWmJ55/tvP5e91aEt1zfWKg==" saltValue="aVlYYgx52Wb2Wt4bw8FfwQ==" spinCount="100000" sheet="1" objects="1" scenarios="1"/>
  <dataConsolidate/>
  <mergeCells count="501">
    <mergeCell ref="E323:J323"/>
    <mergeCell ref="E324:J324"/>
    <mergeCell ref="E325:J325"/>
    <mergeCell ref="E326:J326"/>
    <mergeCell ref="E336:J336"/>
    <mergeCell ref="E337:J337"/>
    <mergeCell ref="E338:J338"/>
    <mergeCell ref="E339:J339"/>
    <mergeCell ref="E340:J340"/>
    <mergeCell ref="E327:J327"/>
    <mergeCell ref="E328:J328"/>
    <mergeCell ref="E329:J329"/>
    <mergeCell ref="E330:J330"/>
    <mergeCell ref="E331:J331"/>
    <mergeCell ref="E332:J332"/>
    <mergeCell ref="E333:J333"/>
    <mergeCell ref="E334:J334"/>
    <mergeCell ref="E335:J335"/>
    <mergeCell ref="E314:J314"/>
    <mergeCell ref="E315:J315"/>
    <mergeCell ref="E316:J316"/>
    <mergeCell ref="E317:J317"/>
    <mergeCell ref="E318:J318"/>
    <mergeCell ref="E319:J319"/>
    <mergeCell ref="E320:J320"/>
    <mergeCell ref="E321:J321"/>
    <mergeCell ref="E322:J322"/>
    <mergeCell ref="G298:J298"/>
    <mergeCell ref="G288:J288"/>
    <mergeCell ref="G282:J282"/>
    <mergeCell ref="G283:J283"/>
    <mergeCell ref="E309:J309"/>
    <mergeCell ref="E310:J310"/>
    <mergeCell ref="E311:J311"/>
    <mergeCell ref="E312:J312"/>
    <mergeCell ref="E313:J313"/>
    <mergeCell ref="G284:J284"/>
    <mergeCell ref="G285:J285"/>
    <mergeCell ref="S265:Y265"/>
    <mergeCell ref="S260:Y260"/>
    <mergeCell ref="S261:Y261"/>
    <mergeCell ref="S262:Y262"/>
    <mergeCell ref="E307:J307"/>
    <mergeCell ref="E308:J308"/>
    <mergeCell ref="D268:E276"/>
    <mergeCell ref="D277:E280"/>
    <mergeCell ref="D281:E288"/>
    <mergeCell ref="D289:E295"/>
    <mergeCell ref="D296:E296"/>
    <mergeCell ref="D297:E301"/>
    <mergeCell ref="G281:J281"/>
    <mergeCell ref="G271:J271"/>
    <mergeCell ref="G272:J272"/>
    <mergeCell ref="G273:J273"/>
    <mergeCell ref="G274:J274"/>
    <mergeCell ref="G276:J276"/>
    <mergeCell ref="G277:J277"/>
    <mergeCell ref="G278:J278"/>
    <mergeCell ref="G275:J275"/>
    <mergeCell ref="E305:J305"/>
    <mergeCell ref="E306:J306"/>
    <mergeCell ref="D304:J304"/>
    <mergeCell ref="G266:J266"/>
    <mergeCell ref="F219:J219"/>
    <mergeCell ref="G233:J233"/>
    <mergeCell ref="G234:J234"/>
    <mergeCell ref="G235:J235"/>
    <mergeCell ref="G236:J236"/>
    <mergeCell ref="G237:J237"/>
    <mergeCell ref="G220:J220"/>
    <mergeCell ref="G221:J221"/>
    <mergeCell ref="G222:J222"/>
    <mergeCell ref="G264:J264"/>
    <mergeCell ref="G265:J265"/>
    <mergeCell ref="G223:J223"/>
    <mergeCell ref="G224:J224"/>
    <mergeCell ref="G225:J225"/>
    <mergeCell ref="G226:J226"/>
    <mergeCell ref="G227:J227"/>
    <mergeCell ref="G228:J228"/>
    <mergeCell ref="G261:J261"/>
    <mergeCell ref="G263:J263"/>
    <mergeCell ref="G253:J253"/>
    <mergeCell ref="G254:J254"/>
    <mergeCell ref="G255:J255"/>
    <mergeCell ref="G256:J256"/>
    <mergeCell ref="G267:J267"/>
    <mergeCell ref="G268:J268"/>
    <mergeCell ref="G269:J269"/>
    <mergeCell ref="G270:J270"/>
    <mergeCell ref="L318:R318"/>
    <mergeCell ref="L328:R328"/>
    <mergeCell ref="L329:R329"/>
    <mergeCell ref="L330:R330"/>
    <mergeCell ref="L331:R331"/>
    <mergeCell ref="L314:R314"/>
    <mergeCell ref="L315:R315"/>
    <mergeCell ref="L316:R316"/>
    <mergeCell ref="L317:R317"/>
    <mergeCell ref="G294:J294"/>
    <mergeCell ref="G295:J295"/>
    <mergeCell ref="G296:J296"/>
    <mergeCell ref="G297:J297"/>
    <mergeCell ref="G290:J290"/>
    <mergeCell ref="G291:J291"/>
    <mergeCell ref="G289:J289"/>
    <mergeCell ref="G279:J279"/>
    <mergeCell ref="G280:J280"/>
    <mergeCell ref="G286:J286"/>
    <mergeCell ref="G287:J287"/>
    <mergeCell ref="L332:R332"/>
    <mergeCell ref="L333:R333"/>
    <mergeCell ref="T181:V181"/>
    <mergeCell ref="E184:Y184"/>
    <mergeCell ref="L188:O188"/>
    <mergeCell ref="P188:Q188"/>
    <mergeCell ref="K189:K190"/>
    <mergeCell ref="L189:O189"/>
    <mergeCell ref="P189:Q189"/>
    <mergeCell ref="L190:O190"/>
    <mergeCell ref="P190:Q190"/>
    <mergeCell ref="P185:R185"/>
    <mergeCell ref="L187:O187"/>
    <mergeCell ref="G299:J299"/>
    <mergeCell ref="G300:J300"/>
    <mergeCell ref="G301:J301"/>
    <mergeCell ref="E194:H194"/>
    <mergeCell ref="E195:H195"/>
    <mergeCell ref="E203:H203"/>
    <mergeCell ref="L309:R309"/>
    <mergeCell ref="L310:R310"/>
    <mergeCell ref="L311:R311"/>
    <mergeCell ref="L312:R312"/>
    <mergeCell ref="L313:R313"/>
    <mergeCell ref="S340:Y340"/>
    <mergeCell ref="D233:E238"/>
    <mergeCell ref="D239:E243"/>
    <mergeCell ref="D244:E251"/>
    <mergeCell ref="D252:E255"/>
    <mergeCell ref="S328:Y328"/>
    <mergeCell ref="S329:Y329"/>
    <mergeCell ref="S330:Y330"/>
    <mergeCell ref="S331:Y331"/>
    <mergeCell ref="S332:Y332"/>
    <mergeCell ref="S333:Y333"/>
    <mergeCell ref="S334:Y334"/>
    <mergeCell ref="S335:Y335"/>
    <mergeCell ref="S336:Y336"/>
    <mergeCell ref="S319:Y319"/>
    <mergeCell ref="S320:Y320"/>
    <mergeCell ref="S321:Y321"/>
    <mergeCell ref="S322:Y322"/>
    <mergeCell ref="S323:Y323"/>
    <mergeCell ref="S324:Y324"/>
    <mergeCell ref="S325:Y325"/>
    <mergeCell ref="S310:Y310"/>
    <mergeCell ref="G292:J292"/>
    <mergeCell ref="G293:J293"/>
    <mergeCell ref="S312:Y312"/>
    <mergeCell ref="S313:Y313"/>
    <mergeCell ref="S314:Y314"/>
    <mergeCell ref="S315:Y315"/>
    <mergeCell ref="S316:Y316"/>
    <mergeCell ref="S317:Y317"/>
    <mergeCell ref="S318:Y318"/>
    <mergeCell ref="S301:Y301"/>
    <mergeCell ref="S339:Y339"/>
    <mergeCell ref="S338:Y338"/>
    <mergeCell ref="S337:Y337"/>
    <mergeCell ref="S326:Y326"/>
    <mergeCell ref="S327:Y327"/>
    <mergeCell ref="S308:Y308"/>
    <mergeCell ref="S309:Y309"/>
    <mergeCell ref="S304:Y304"/>
    <mergeCell ref="S306:Y306"/>
    <mergeCell ref="S305:Y305"/>
    <mergeCell ref="S311:Y311"/>
    <mergeCell ref="S307:Y307"/>
    <mergeCell ref="S300:Y300"/>
    <mergeCell ref="S298:Y298"/>
    <mergeCell ref="S281:Y281"/>
    <mergeCell ref="S282:Y282"/>
    <mergeCell ref="S283:Y283"/>
    <mergeCell ref="S285:Y285"/>
    <mergeCell ref="S286:Y286"/>
    <mergeCell ref="S287:Y287"/>
    <mergeCell ref="S288:Y288"/>
    <mergeCell ref="S289:Y289"/>
    <mergeCell ref="S290:Y290"/>
    <mergeCell ref="S291:Y291"/>
    <mergeCell ref="S292:Y292"/>
    <mergeCell ref="S293:Y293"/>
    <mergeCell ref="S296:Y296"/>
    <mergeCell ref="S266:Y266"/>
    <mergeCell ref="S267:Y267"/>
    <mergeCell ref="S268:Y268"/>
    <mergeCell ref="S269:Y269"/>
    <mergeCell ref="S270:Y270"/>
    <mergeCell ref="S271:Y271"/>
    <mergeCell ref="S272:Y272"/>
    <mergeCell ref="S273:Y273"/>
    <mergeCell ref="Q179:S179"/>
    <mergeCell ref="S226:Y226"/>
    <mergeCell ref="S227:Y227"/>
    <mergeCell ref="L253:R253"/>
    <mergeCell ref="L254:R254"/>
    <mergeCell ref="L255:R255"/>
    <mergeCell ref="L256:R256"/>
    <mergeCell ref="L257:R257"/>
    <mergeCell ref="L258:R258"/>
    <mergeCell ref="L259:R259"/>
    <mergeCell ref="L260:R260"/>
    <mergeCell ref="L261:R261"/>
    <mergeCell ref="L262:R262"/>
    <mergeCell ref="L263:R263"/>
    <mergeCell ref="L264:R264"/>
    <mergeCell ref="L265:R265"/>
    <mergeCell ref="E188:J188"/>
    <mergeCell ref="L185:O185"/>
    <mergeCell ref="L251:R251"/>
    <mergeCell ref="L252:R252"/>
    <mergeCell ref="S297:Y297"/>
    <mergeCell ref="S280:Y280"/>
    <mergeCell ref="S284:Y284"/>
    <mergeCell ref="S299:Y299"/>
    <mergeCell ref="S263:Y263"/>
    <mergeCell ref="S264:Y264"/>
    <mergeCell ref="S255:Y255"/>
    <mergeCell ref="S256:Y256"/>
    <mergeCell ref="S257:Y257"/>
    <mergeCell ref="S258:Y258"/>
    <mergeCell ref="S259:Y259"/>
    <mergeCell ref="S277:Y277"/>
    <mergeCell ref="S278:Y278"/>
    <mergeCell ref="S279:Y279"/>
    <mergeCell ref="S274:Y274"/>
    <mergeCell ref="S275:Y275"/>
    <mergeCell ref="S276:Y276"/>
    <mergeCell ref="S294:Y294"/>
    <mergeCell ref="S295:Y295"/>
    <mergeCell ref="E193:H193"/>
    <mergeCell ref="I85:M85"/>
    <mergeCell ref="I149:M149"/>
    <mergeCell ref="I24:Y24"/>
    <mergeCell ref="I28:Y28"/>
    <mergeCell ref="T176:V176"/>
    <mergeCell ref="S249:Y249"/>
    <mergeCell ref="S250:Y250"/>
    <mergeCell ref="S246:Y246"/>
    <mergeCell ref="L247:R247"/>
    <mergeCell ref="L248:R248"/>
    <mergeCell ref="L249:R249"/>
    <mergeCell ref="L250:R250"/>
    <mergeCell ref="I203:M203"/>
    <mergeCell ref="I204:M204"/>
    <mergeCell ref="I205:M205"/>
    <mergeCell ref="I206:M206"/>
    <mergeCell ref="J198:Y198"/>
    <mergeCell ref="S230:Y230"/>
    <mergeCell ref="S231:Y231"/>
    <mergeCell ref="E189:J190"/>
    <mergeCell ref="I197:M197"/>
    <mergeCell ref="T179:V179"/>
    <mergeCell ref="Q177:S177"/>
    <mergeCell ref="N176:P176"/>
    <mergeCell ref="I155:Y155"/>
    <mergeCell ref="I177:M177"/>
    <mergeCell ref="Q178:S178"/>
    <mergeCell ref="I157:Y157"/>
    <mergeCell ref="C13:H13"/>
    <mergeCell ref="E15:H15"/>
    <mergeCell ref="I71:Y71"/>
    <mergeCell ref="I69:M69"/>
    <mergeCell ref="I73:Y73"/>
    <mergeCell ref="C109:H109"/>
    <mergeCell ref="I122:Y122"/>
    <mergeCell ref="I151:M151"/>
    <mergeCell ref="J15:Y15"/>
    <mergeCell ref="I83:M83"/>
    <mergeCell ref="I81:Y81"/>
    <mergeCell ref="I79:Y79"/>
    <mergeCell ref="I20:M20"/>
    <mergeCell ref="I120:M120"/>
    <mergeCell ref="I118:M118"/>
    <mergeCell ref="I116:Y116"/>
    <mergeCell ref="I114:Y114"/>
    <mergeCell ref="I112:Y112"/>
    <mergeCell ref="I77:Y77"/>
    <mergeCell ref="I75:Y75"/>
    <mergeCell ref="I176:M176"/>
    <mergeCell ref="O170:S170"/>
    <mergeCell ref="T170:V172"/>
    <mergeCell ref="T173:V173"/>
    <mergeCell ref="T177:V177"/>
    <mergeCell ref="T178:V178"/>
    <mergeCell ref="E176:H176"/>
    <mergeCell ref="E178:H178"/>
    <mergeCell ref="I172:M172"/>
    <mergeCell ref="O171:R171"/>
    <mergeCell ref="O172:R172"/>
    <mergeCell ref="I178:M178"/>
    <mergeCell ref="N177:P177"/>
    <mergeCell ref="N178:P178"/>
    <mergeCell ref="Q176:S176"/>
    <mergeCell ref="I22:Y22"/>
    <mergeCell ref="I26:Y26"/>
    <mergeCell ref="I30:Y30"/>
    <mergeCell ref="J76:Y76"/>
    <mergeCell ref="J74:Y74"/>
    <mergeCell ref="I36:M36"/>
    <mergeCell ref="I34:M34"/>
    <mergeCell ref="I32:Y32"/>
    <mergeCell ref="I38:Y38"/>
    <mergeCell ref="I40:M40"/>
    <mergeCell ref="D111:Y111"/>
    <mergeCell ref="C166:H166"/>
    <mergeCell ref="C146:H146"/>
    <mergeCell ref="I161:M161"/>
    <mergeCell ref="I159:M159"/>
    <mergeCell ref="C60:H60"/>
    <mergeCell ref="I63:M63"/>
    <mergeCell ref="Q181:S181"/>
    <mergeCell ref="E181:H181"/>
    <mergeCell ref="E177:H177"/>
    <mergeCell ref="E179:H179"/>
    <mergeCell ref="E180:H180"/>
    <mergeCell ref="I180:M180"/>
    <mergeCell ref="I181:M181"/>
    <mergeCell ref="N180:P180"/>
    <mergeCell ref="E170:H170"/>
    <mergeCell ref="E171:H172"/>
    <mergeCell ref="E173:H173"/>
    <mergeCell ref="I173:N173"/>
    <mergeCell ref="O173:S173"/>
    <mergeCell ref="I171:M171"/>
    <mergeCell ref="I170:N170"/>
    <mergeCell ref="I87:Y87"/>
    <mergeCell ref="I153:Y153"/>
    <mergeCell ref="N181:P181"/>
    <mergeCell ref="I179:M179"/>
    <mergeCell ref="N179:P179"/>
    <mergeCell ref="C215:H215"/>
    <mergeCell ref="S228:Y228"/>
    <mergeCell ref="S229:Y229"/>
    <mergeCell ref="S219:Y219"/>
    <mergeCell ref="S220:Y220"/>
    <mergeCell ref="S221:Y221"/>
    <mergeCell ref="S222:Y222"/>
    <mergeCell ref="E185:J185"/>
    <mergeCell ref="P187:R187"/>
    <mergeCell ref="E186:J186"/>
    <mergeCell ref="E187:J187"/>
    <mergeCell ref="I194:M194"/>
    <mergeCell ref="I193:M193"/>
    <mergeCell ref="I199:M199"/>
    <mergeCell ref="T180:V180"/>
    <mergeCell ref="E204:H204"/>
    <mergeCell ref="E205:H205"/>
    <mergeCell ref="Q180:S180"/>
    <mergeCell ref="S223:Y223"/>
    <mergeCell ref="S224:Y224"/>
    <mergeCell ref="S225:Y225"/>
    <mergeCell ref="G262:J262"/>
    <mergeCell ref="G247:J247"/>
    <mergeCell ref="G248:J248"/>
    <mergeCell ref="G249:J249"/>
    <mergeCell ref="G250:J250"/>
    <mergeCell ref="G251:J251"/>
    <mergeCell ref="G252:J252"/>
    <mergeCell ref="S232:Y232"/>
    <mergeCell ref="G229:J229"/>
    <mergeCell ref="G230:J230"/>
    <mergeCell ref="G231:J231"/>
    <mergeCell ref="S244:Y244"/>
    <mergeCell ref="S245:Y245"/>
    <mergeCell ref="S251:Y251"/>
    <mergeCell ref="S252:Y252"/>
    <mergeCell ref="S253:Y253"/>
    <mergeCell ref="S254:Y254"/>
    <mergeCell ref="S239:Y239"/>
    <mergeCell ref="S240:Y240"/>
    <mergeCell ref="S241:Y241"/>
    <mergeCell ref="S242:Y242"/>
    <mergeCell ref="S243:Y243"/>
    <mergeCell ref="S247:Y247"/>
    <mergeCell ref="S248:Y248"/>
    <mergeCell ref="G239:J239"/>
    <mergeCell ref="G240:J240"/>
    <mergeCell ref="G241:J241"/>
    <mergeCell ref="G242:J242"/>
    <mergeCell ref="G243:J243"/>
    <mergeCell ref="G244:J244"/>
    <mergeCell ref="G245:J245"/>
    <mergeCell ref="G246:J246"/>
    <mergeCell ref="L246:R246"/>
    <mergeCell ref="G257:J257"/>
    <mergeCell ref="G258:J258"/>
    <mergeCell ref="G259:J259"/>
    <mergeCell ref="G260:J260"/>
    <mergeCell ref="D217:Y217"/>
    <mergeCell ref="D219:E219"/>
    <mergeCell ref="D220:E226"/>
    <mergeCell ref="E210:Y210"/>
    <mergeCell ref="D227:E232"/>
    <mergeCell ref="S237:Y237"/>
    <mergeCell ref="S238:Y238"/>
    <mergeCell ref="G232:J232"/>
    <mergeCell ref="L235:R235"/>
    <mergeCell ref="L236:R236"/>
    <mergeCell ref="L237:R237"/>
    <mergeCell ref="G238:J238"/>
    <mergeCell ref="L238:R238"/>
    <mergeCell ref="L239:R239"/>
    <mergeCell ref="L240:R240"/>
    <mergeCell ref="L241:R241"/>
    <mergeCell ref="L242:R242"/>
    <mergeCell ref="L243:R243"/>
    <mergeCell ref="L244:R244"/>
    <mergeCell ref="L245:R245"/>
    <mergeCell ref="E206:H206"/>
    <mergeCell ref="S233:Y233"/>
    <mergeCell ref="S234:Y234"/>
    <mergeCell ref="D262:E267"/>
    <mergeCell ref="S235:Y235"/>
    <mergeCell ref="S236:Y236"/>
    <mergeCell ref="D256:E261"/>
    <mergeCell ref="W1:Z1"/>
    <mergeCell ref="L219:R219"/>
    <mergeCell ref="L220:R220"/>
    <mergeCell ref="L221:R221"/>
    <mergeCell ref="L222:R222"/>
    <mergeCell ref="L223:R223"/>
    <mergeCell ref="L224:R224"/>
    <mergeCell ref="L225:R225"/>
    <mergeCell ref="L226:R226"/>
    <mergeCell ref="L227:R227"/>
    <mergeCell ref="L228:R228"/>
    <mergeCell ref="L229:R229"/>
    <mergeCell ref="L230:R230"/>
    <mergeCell ref="L231:R231"/>
    <mergeCell ref="L232:R232"/>
    <mergeCell ref="L233:R233"/>
    <mergeCell ref="L234:R234"/>
    <mergeCell ref="L266:R266"/>
    <mergeCell ref="L267:R267"/>
    <mergeCell ref="L268:R268"/>
    <mergeCell ref="L269:R269"/>
    <mergeCell ref="L270:R270"/>
    <mergeCell ref="L271:R271"/>
    <mergeCell ref="L272:R272"/>
    <mergeCell ref="L273:R273"/>
    <mergeCell ref="L274:R274"/>
    <mergeCell ref="L275:R275"/>
    <mergeCell ref="L276:R276"/>
    <mergeCell ref="L277:R277"/>
    <mergeCell ref="L278:R278"/>
    <mergeCell ref="L279:R279"/>
    <mergeCell ref="L280:R280"/>
    <mergeCell ref="L281:R281"/>
    <mergeCell ref="L282:R282"/>
    <mergeCell ref="L283:R283"/>
    <mergeCell ref="L284:R284"/>
    <mergeCell ref="L285:R285"/>
    <mergeCell ref="L286:R286"/>
    <mergeCell ref="L287:R287"/>
    <mergeCell ref="L288:R288"/>
    <mergeCell ref="L307:R307"/>
    <mergeCell ref="L308:R308"/>
    <mergeCell ref="L289:R289"/>
    <mergeCell ref="L290:R290"/>
    <mergeCell ref="L291:R291"/>
    <mergeCell ref="L292:R292"/>
    <mergeCell ref="L293:R293"/>
    <mergeCell ref="L294:R294"/>
    <mergeCell ref="L295:R295"/>
    <mergeCell ref="L296:R296"/>
    <mergeCell ref="L297:R297"/>
    <mergeCell ref="I195:M195"/>
    <mergeCell ref="L334:R334"/>
    <mergeCell ref="L335:R335"/>
    <mergeCell ref="L336:R336"/>
    <mergeCell ref="L337:R337"/>
    <mergeCell ref="L338:R338"/>
    <mergeCell ref="L339:R339"/>
    <mergeCell ref="L340:R340"/>
    <mergeCell ref="L319:R319"/>
    <mergeCell ref="L320:R320"/>
    <mergeCell ref="L321:R321"/>
    <mergeCell ref="L322:R322"/>
    <mergeCell ref="L323:R323"/>
    <mergeCell ref="L324:R324"/>
    <mergeCell ref="L325:R325"/>
    <mergeCell ref="L326:R326"/>
    <mergeCell ref="L327:R327"/>
    <mergeCell ref="L298:R298"/>
    <mergeCell ref="L299:R299"/>
    <mergeCell ref="L300:R300"/>
    <mergeCell ref="L301:R301"/>
    <mergeCell ref="L304:R304"/>
    <mergeCell ref="L305:R305"/>
    <mergeCell ref="L306:R306"/>
  </mergeCells>
  <phoneticPr fontId="5"/>
  <conditionalFormatting sqref="I20:M20">
    <cfRule type="expression" dxfId="272" priority="273" stopIfTrue="1">
      <formula>TRIM($I20)=""</formula>
    </cfRule>
  </conditionalFormatting>
  <conditionalFormatting sqref="I22:Y22">
    <cfRule type="expression" dxfId="271" priority="272" stopIfTrue="1">
      <formula>AND(TRIM($I22)&lt;&gt;"", OR(ISERROR(FIND("@"&amp;LEFT($I22,3)&amp;"@", 都道府県3))=FALSE, ISERROR(FIND("@"&amp;LEFT($I22,4)&amp;"@",都道府県4))=FALSE))=FALSE</formula>
    </cfRule>
  </conditionalFormatting>
  <conditionalFormatting sqref="I24:Y24">
    <cfRule type="expression" dxfId="270" priority="271" stopIfTrue="1">
      <formula>TRIM($I24)=""</formula>
    </cfRule>
  </conditionalFormatting>
  <conditionalFormatting sqref="I26:Y26">
    <cfRule type="expression" dxfId="269" priority="270" stopIfTrue="1">
      <formula>TRIM($I26)=""</formula>
    </cfRule>
  </conditionalFormatting>
  <conditionalFormatting sqref="I28:Y28">
    <cfRule type="expression" dxfId="268" priority="269" stopIfTrue="1">
      <formula>TRIM($I28)=""</formula>
    </cfRule>
  </conditionalFormatting>
  <conditionalFormatting sqref="I30:Y30">
    <cfRule type="expression" dxfId="267" priority="268" stopIfTrue="1">
      <formula>TRIM($I30)=""</formula>
    </cfRule>
  </conditionalFormatting>
  <conditionalFormatting sqref="I32:Y32">
    <cfRule type="expression" dxfId="266" priority="267" stopIfTrue="1">
      <formula>TRIM($I32)=""</formula>
    </cfRule>
  </conditionalFormatting>
  <conditionalFormatting sqref="I34:M34">
    <cfRule type="expression" dxfId="265" priority="266" stopIfTrue="1">
      <formula>NOT(AND(TRIM($I34)&lt;&gt;"",ISNUMBER(VALUE(SUBSTITUTE($I34,"-","")))))</formula>
    </cfRule>
  </conditionalFormatting>
  <conditionalFormatting sqref="I36:M36">
    <cfRule type="expression" dxfId="264" priority="265" stopIfTrue="1">
      <formula>AND(TRIM($I36)&lt;&gt;"",NOT(ISNUMBER(VALUE(SUBSTITUTE($I36,"-","")))))</formula>
    </cfRule>
  </conditionalFormatting>
  <conditionalFormatting sqref="I40:M40">
    <cfRule type="expression" dxfId="263" priority="264" stopIfTrue="1">
      <formula>AND($I40&lt;&gt;"一致する", $I40&lt;&gt;"一致しない")</formula>
    </cfRule>
  </conditionalFormatting>
  <conditionalFormatting sqref="I63:M63">
    <cfRule type="expression" dxfId="262" priority="263" stopIfTrue="1">
      <formula>AND($I63&lt;&gt;"しない", $I63&lt;&gt;"する")</formula>
    </cfRule>
  </conditionalFormatting>
  <conditionalFormatting sqref="I69:M69">
    <cfRule type="expression" dxfId="261" priority="262" stopIfTrue="1">
      <formula>OR(AND($I63="する",TRIM($I69)=""),AND($I63="しない",NOT(ISBLANK($I69))))</formula>
    </cfRule>
  </conditionalFormatting>
  <conditionalFormatting sqref="I71:Y71">
    <cfRule type="expression" dxfId="260" priority="261" stopIfTrue="1">
      <formula>OR(AND($I63="する",AND($I71&lt;&gt;"", OR(ISERROR(FIND("@"&amp;LEFT($I71,3)&amp;"@", 都道府県3))=FALSE, ISERROR(FIND("@"&amp;LEFT($I71,4)&amp;"@",都道府県4))=FALSE))=FALSE),AND($I63="しない",NOT(ISBLANK($I71))))</formula>
    </cfRule>
  </conditionalFormatting>
  <conditionalFormatting sqref="I73:Y73">
    <cfRule type="expression" dxfId="259" priority="260" stopIfTrue="1">
      <formula>OR(AND($I63="する",TRIM($I73)=""),AND($I63="しない",NOT(ISBLANK($I73))))</formula>
    </cfRule>
  </conditionalFormatting>
  <conditionalFormatting sqref="I75:Y75">
    <cfRule type="expression" dxfId="258" priority="259" stopIfTrue="1">
      <formula>OR(AND($I63="する",TRIM($I75)=""),AND($I63="しない",NOT(ISBLANK($I75))))</formula>
    </cfRule>
  </conditionalFormatting>
  <conditionalFormatting sqref="I77:Y77">
    <cfRule type="expression" dxfId="257" priority="258" stopIfTrue="1">
      <formula>OR(AND($I63="する",TRIM($I77)=""),AND($I63="しない",NOT(ISBLANK($I77))))</formula>
    </cfRule>
  </conditionalFormatting>
  <conditionalFormatting sqref="I79:Y79">
    <cfRule type="expression" dxfId="256" priority="257" stopIfTrue="1">
      <formula>OR(AND($I63="する",TRIM($I79)=""),AND($I63="しない",NOT(ISBLANK($I79))))</formula>
    </cfRule>
  </conditionalFormatting>
  <conditionalFormatting sqref="I81:Y81">
    <cfRule type="expression" dxfId="255" priority="256" stopIfTrue="1">
      <formula>OR(AND($I63="する",TRIM($I81)=""),AND($I63="しない",NOT(ISBLANK($I81))))</formula>
    </cfRule>
  </conditionalFormatting>
  <conditionalFormatting sqref="I83:M83">
    <cfRule type="expression" dxfId="254" priority="255" stopIfTrue="1">
      <formula>OR(AND($I63="する",NOT(AND(TRIM($I83)&lt;&gt;"",ISNUMBER(VALUE(SUBSTITUTE($I83,"-","")))))), AND($I63="しない",NOT(ISBLANK($I83))))</formula>
    </cfRule>
  </conditionalFormatting>
  <conditionalFormatting sqref="I85:M85">
    <cfRule type="expression" dxfId="253" priority="254" stopIfTrue="1">
      <formula>OR(AND($I63="する",AND(TRIM($I85)&lt;&gt;"",NOT(ISNUMBER(VALUE(SUBSTITUTE($I85,"-","")))))), AND($I63="しない",NOT(ISBLANK($I85))))</formula>
    </cfRule>
  </conditionalFormatting>
  <conditionalFormatting sqref="I87:Y87">
    <cfRule type="expression" dxfId="252" priority="253" stopIfTrue="1">
      <formula>AND($I63="しない",NOT(ISBLANK($I87)))</formula>
    </cfRule>
  </conditionalFormatting>
  <conditionalFormatting sqref="I118:M118">
    <cfRule type="expression" dxfId="251" priority="252" stopIfTrue="1">
      <formula>AND(TRIM($I118)&lt;&gt;"",NOT(ISNUMBER(VALUE(SUBSTITUTE($I118,"-","")))))</formula>
    </cfRule>
  </conditionalFormatting>
  <conditionalFormatting sqref="I120:M120">
    <cfRule type="expression" dxfId="250" priority="251" stopIfTrue="1">
      <formula>AND(TRIM($I120)&lt;&gt;"",NOT(ISNUMBER(VALUE(SUBSTITUTE($I120,"-","")))))</formula>
    </cfRule>
  </conditionalFormatting>
  <conditionalFormatting sqref="I149:M149">
    <cfRule type="expression" dxfId="249" priority="250" stopIfTrue="1">
      <formula>AND($I149&lt;&gt;"しない", $I149&lt;&gt;"する")</formula>
    </cfRule>
  </conditionalFormatting>
  <conditionalFormatting sqref="I151:M151">
    <cfRule type="expression" dxfId="248" priority="249" stopIfTrue="1">
      <formula>AND($I149="する",TRIM($I151)="")</formula>
    </cfRule>
  </conditionalFormatting>
  <conditionalFormatting sqref="I153:Y153">
    <cfRule type="expression" dxfId="247" priority="248" stopIfTrue="1">
      <formula>AND($I149="する",TRIM($I153)="")</formula>
    </cfRule>
  </conditionalFormatting>
  <conditionalFormatting sqref="I157:Y157">
    <cfRule type="expression" dxfId="246" priority="247" stopIfTrue="1">
      <formula>AND($I149="する",TRIM($I157)="")</formula>
    </cfRule>
  </conditionalFormatting>
  <conditionalFormatting sqref="I159:M159">
    <cfRule type="expression" dxfId="245" priority="246" stopIfTrue="1">
      <formula>AND($I149="する",NOT(AND(TRIM($I159)&lt;&gt;"",ISNUMBER(VALUE(SUBSTITUTE($I159,"-",""))))))</formula>
    </cfRule>
  </conditionalFormatting>
  <conditionalFormatting sqref="I161:M161">
    <cfRule type="expression" dxfId="244" priority="245" stopIfTrue="1">
      <formula>AND($I149="する",AND(TRIM($I161)&lt;&gt;"",NOT(ISNUMBER(VALUE(SUBSTITUTE($I161,"-",""))))))</formula>
    </cfRule>
  </conditionalFormatting>
  <conditionalFormatting sqref="K186">
    <cfRule type="expression" dxfId="243" priority="244" stopIfTrue="1">
      <formula>$A185&lt;&gt;0</formula>
    </cfRule>
  </conditionalFormatting>
  <conditionalFormatting sqref="K187">
    <cfRule type="expression" dxfId="242" priority="243" stopIfTrue="1">
      <formula>$A185&lt;&gt;0</formula>
    </cfRule>
  </conditionalFormatting>
  <conditionalFormatting sqref="L187:O187">
    <cfRule type="expression" dxfId="241" priority="242" stopIfTrue="1">
      <formula>$A187&lt;&gt;0</formula>
    </cfRule>
  </conditionalFormatting>
  <conditionalFormatting sqref="K188">
    <cfRule type="expression" dxfId="240" priority="241" stopIfTrue="1">
      <formula>$A185&lt;&gt;0</formula>
    </cfRule>
  </conditionalFormatting>
  <conditionalFormatting sqref="L188:O188">
    <cfRule type="expression" dxfId="239" priority="240" stopIfTrue="1">
      <formula>$A188&lt;&gt;0</formula>
    </cfRule>
  </conditionalFormatting>
  <conditionalFormatting sqref="K189:K190">
    <cfRule type="expression" dxfId="238" priority="239" stopIfTrue="1">
      <formula>$A185&lt;&gt;0</formula>
    </cfRule>
  </conditionalFormatting>
  <conditionalFormatting sqref="L189:O189">
    <cfRule type="expression" dxfId="237" priority="238" stopIfTrue="1">
      <formula>AND($A189&lt;&gt;0,TRIM($L189)="")</formula>
    </cfRule>
  </conditionalFormatting>
  <conditionalFormatting sqref="P189:Q189">
    <cfRule type="expression" dxfId="236" priority="237" stopIfTrue="1">
      <formula>AND($A189&lt;&gt;0,TRIM($P189)="")</formula>
    </cfRule>
  </conditionalFormatting>
  <conditionalFormatting sqref="K220">
    <cfRule type="expression" dxfId="235" priority="236" stopIfTrue="1">
      <formula>OR(希望&lt;&gt;0, 物品希望&lt;&gt;0)</formula>
    </cfRule>
  </conditionalFormatting>
  <conditionalFormatting sqref="L220:R220">
    <cfRule type="expression" dxfId="234" priority="235" stopIfTrue="1">
      <formula>AND(OR(K220="①",K220="②",K220="③",K220="④",K220="⑤",K220="⑥",K220="⑦",K220="⑧",K220="⑨",K220="⑩"),L220="")</formula>
    </cfRule>
  </conditionalFormatting>
  <conditionalFormatting sqref="K221">
    <cfRule type="expression" dxfId="233" priority="234" stopIfTrue="1">
      <formula>OR(希望&lt;&gt;0, 物品希望&lt;&gt;0)</formula>
    </cfRule>
  </conditionalFormatting>
  <conditionalFormatting sqref="L221:R221">
    <cfRule type="expression" dxfId="232" priority="233" stopIfTrue="1">
      <formula>AND(OR(K221="①",K221="②",K221="③",K221="④",K221="⑤",K221="⑥",K221="⑦",K221="⑧",K221="⑨",K221="⑩"),L221="")</formula>
    </cfRule>
  </conditionalFormatting>
  <conditionalFormatting sqref="K222">
    <cfRule type="expression" dxfId="231" priority="232" stopIfTrue="1">
      <formula>OR(希望&lt;&gt;0, 物品希望&lt;&gt;0)</formula>
    </cfRule>
  </conditionalFormatting>
  <conditionalFormatting sqref="L222:R222">
    <cfRule type="expression" dxfId="230" priority="231" stopIfTrue="1">
      <formula>AND(OR(K222="①",K222="②",K222="③",K222="④",K222="⑤",K222="⑥",K222="⑦",K222="⑧",K222="⑨",K222="⑩"),L222="")</formula>
    </cfRule>
  </conditionalFormatting>
  <conditionalFormatting sqref="K223">
    <cfRule type="expression" dxfId="229" priority="230" stopIfTrue="1">
      <formula>OR(希望&lt;&gt;0, 物品希望&lt;&gt;0)</formula>
    </cfRule>
  </conditionalFormatting>
  <conditionalFormatting sqref="L223:R223">
    <cfRule type="expression" dxfId="228" priority="229" stopIfTrue="1">
      <formula>AND(OR(K223="①",K223="②",K223="③",K223="④",K223="⑤",K223="⑥",K223="⑦",K223="⑧",K223="⑨",K223="⑩"),L223="")</formula>
    </cfRule>
  </conditionalFormatting>
  <conditionalFormatting sqref="K224">
    <cfRule type="expression" dxfId="227" priority="228" stopIfTrue="1">
      <formula>OR(希望&lt;&gt;0, 物品希望&lt;&gt;0)</formula>
    </cfRule>
  </conditionalFormatting>
  <conditionalFormatting sqref="L224:R224">
    <cfRule type="expression" dxfId="226" priority="227" stopIfTrue="1">
      <formula>AND(OR(K224="①",K224="②",K224="③",K224="④",K224="⑤",K224="⑥",K224="⑦",K224="⑧",K224="⑨",K224="⑩"),L224="")</formula>
    </cfRule>
  </conditionalFormatting>
  <conditionalFormatting sqref="K225">
    <cfRule type="expression" dxfId="225" priority="226" stopIfTrue="1">
      <formula>OR(希望&lt;&gt;0, 物品希望&lt;&gt;0)</formula>
    </cfRule>
  </conditionalFormatting>
  <conditionalFormatting sqref="L225:R225">
    <cfRule type="expression" dxfId="224" priority="225" stopIfTrue="1">
      <formula>AND(OR(K225="①",K225="②",K225="③",K225="④",K225="⑤",K225="⑥",K225="⑦",K225="⑧",K225="⑨",K225="⑩"),L225="")</formula>
    </cfRule>
  </conditionalFormatting>
  <conditionalFormatting sqref="K226">
    <cfRule type="expression" dxfId="223" priority="224" stopIfTrue="1">
      <formula>OR(希望&lt;&gt;0, 物品希望&lt;&gt;0)</formula>
    </cfRule>
  </conditionalFormatting>
  <conditionalFormatting sqref="L226:R226">
    <cfRule type="expression" dxfId="222" priority="223" stopIfTrue="1">
      <formula>AND(OR(K226="①",K226="②",K226="③",K226="④",K226="⑤",K226="⑥",K226="⑦",K226="⑧",K226="⑨",K226="⑩"),L226="")</formula>
    </cfRule>
  </conditionalFormatting>
  <conditionalFormatting sqref="K227">
    <cfRule type="expression" dxfId="221" priority="222" stopIfTrue="1">
      <formula>OR(希望&lt;&gt;0, 物品希望&lt;&gt;0)</formula>
    </cfRule>
  </conditionalFormatting>
  <conditionalFormatting sqref="L227:R227">
    <cfRule type="expression" dxfId="220" priority="221" stopIfTrue="1">
      <formula>AND(OR(K227="①",K227="②",K227="③",K227="④",K227="⑤",K227="⑥",K227="⑦",K227="⑧",K227="⑨",K227="⑩"),L227="")</formula>
    </cfRule>
  </conditionalFormatting>
  <conditionalFormatting sqref="K228">
    <cfRule type="expression" dxfId="219" priority="220" stopIfTrue="1">
      <formula>OR(希望&lt;&gt;0, 物品希望&lt;&gt;0)</formula>
    </cfRule>
  </conditionalFormatting>
  <conditionalFormatting sqref="L228:R228">
    <cfRule type="expression" dxfId="218" priority="219" stopIfTrue="1">
      <formula>AND(OR(K228="①",K228="②",K228="③",K228="④",K228="⑤",K228="⑥",K228="⑦",K228="⑧",K228="⑨",K228="⑩"),L228="")</formula>
    </cfRule>
  </conditionalFormatting>
  <conditionalFormatting sqref="K229">
    <cfRule type="expression" dxfId="217" priority="218" stopIfTrue="1">
      <formula>OR(希望&lt;&gt;0, 物品希望&lt;&gt;0)</formula>
    </cfRule>
  </conditionalFormatting>
  <conditionalFormatting sqref="L229:R229">
    <cfRule type="expression" dxfId="216" priority="217" stopIfTrue="1">
      <formula>AND(OR(K229="①",K229="②",K229="③",K229="④",K229="⑤",K229="⑥",K229="⑦",K229="⑧",K229="⑨",K229="⑩"),L229="")</formula>
    </cfRule>
  </conditionalFormatting>
  <conditionalFormatting sqref="K230">
    <cfRule type="expression" dxfId="215" priority="216" stopIfTrue="1">
      <formula>OR(希望&lt;&gt;0, 物品希望&lt;&gt;0)</formula>
    </cfRule>
  </conditionalFormatting>
  <conditionalFormatting sqref="L230:R230">
    <cfRule type="expression" dxfId="214" priority="215" stopIfTrue="1">
      <formula>AND(OR(K230="①",K230="②",K230="③",K230="④",K230="⑤",K230="⑥",K230="⑦",K230="⑧",K230="⑨",K230="⑩"),L230="")</formula>
    </cfRule>
  </conditionalFormatting>
  <conditionalFormatting sqref="K231">
    <cfRule type="expression" dxfId="213" priority="214" stopIfTrue="1">
      <formula>OR(希望&lt;&gt;0, 物品希望&lt;&gt;0)</formula>
    </cfRule>
  </conditionalFormatting>
  <conditionalFormatting sqref="L231:R231">
    <cfRule type="expression" dxfId="212" priority="213" stopIfTrue="1">
      <formula>AND(OR(K231="①",K231="②",K231="③",K231="④",K231="⑤",K231="⑥",K231="⑦",K231="⑧",K231="⑨",K231="⑩"),L231="")</formula>
    </cfRule>
  </conditionalFormatting>
  <conditionalFormatting sqref="K232">
    <cfRule type="expression" dxfId="211" priority="212" stopIfTrue="1">
      <formula>OR(希望&lt;&gt;0, 物品希望&lt;&gt;0)</formula>
    </cfRule>
  </conditionalFormatting>
  <conditionalFormatting sqref="L232:R232">
    <cfRule type="expression" dxfId="210" priority="211" stopIfTrue="1">
      <formula>AND(OR(K232="①",K232="②",K232="③",K232="④",K232="⑤",K232="⑥",K232="⑦",K232="⑧",K232="⑨",K232="⑩"),L232="")</formula>
    </cfRule>
  </conditionalFormatting>
  <conditionalFormatting sqref="K233">
    <cfRule type="expression" dxfId="209" priority="210" stopIfTrue="1">
      <formula>OR(希望&lt;&gt;0, 物品希望&lt;&gt;0)</formula>
    </cfRule>
  </conditionalFormatting>
  <conditionalFormatting sqref="L233:R233">
    <cfRule type="expression" dxfId="208" priority="209" stopIfTrue="1">
      <formula>AND(OR(K233="①",K233="②",K233="③",K233="④",K233="⑤",K233="⑥",K233="⑦",K233="⑧",K233="⑨",K233="⑩"),L233="")</formula>
    </cfRule>
  </conditionalFormatting>
  <conditionalFormatting sqref="K234">
    <cfRule type="expression" dxfId="207" priority="208" stopIfTrue="1">
      <formula>OR(希望&lt;&gt;0, 物品希望&lt;&gt;0)</formula>
    </cfRule>
  </conditionalFormatting>
  <conditionalFormatting sqref="L234:R234">
    <cfRule type="expression" dxfId="206" priority="207" stopIfTrue="1">
      <formula>AND(OR(K234="①",K234="②",K234="③",K234="④",K234="⑤",K234="⑥",K234="⑦",K234="⑧",K234="⑨",K234="⑩"),L234="")</formula>
    </cfRule>
  </conditionalFormatting>
  <conditionalFormatting sqref="K235">
    <cfRule type="expression" dxfId="205" priority="206" stopIfTrue="1">
      <formula>OR(希望&lt;&gt;0, 物品希望&lt;&gt;0)</formula>
    </cfRule>
  </conditionalFormatting>
  <conditionalFormatting sqref="L235:R235">
    <cfRule type="expression" dxfId="204" priority="205" stopIfTrue="1">
      <formula>AND(OR(K235="①",K235="②",K235="③",K235="④",K235="⑤",K235="⑥",K235="⑦",K235="⑧",K235="⑨",K235="⑩"),L235="")</formula>
    </cfRule>
  </conditionalFormatting>
  <conditionalFormatting sqref="K236">
    <cfRule type="expression" dxfId="203" priority="204" stopIfTrue="1">
      <formula>OR(希望&lt;&gt;0, 物品希望&lt;&gt;0)</formula>
    </cfRule>
  </conditionalFormatting>
  <conditionalFormatting sqref="L236:R236">
    <cfRule type="expression" dxfId="202" priority="203" stopIfTrue="1">
      <formula>AND(OR(K236="①",K236="②",K236="③",K236="④",K236="⑤",K236="⑥",K236="⑦",K236="⑧",K236="⑨",K236="⑩"),L236="")</formula>
    </cfRule>
  </conditionalFormatting>
  <conditionalFormatting sqref="K237">
    <cfRule type="expression" dxfId="201" priority="202" stopIfTrue="1">
      <formula>OR(希望&lt;&gt;0, 物品希望&lt;&gt;0)</formula>
    </cfRule>
  </conditionalFormatting>
  <conditionalFormatting sqref="L237:R237">
    <cfRule type="expression" dxfId="200" priority="201" stopIfTrue="1">
      <formula>AND(OR(K237="①",K237="②",K237="③",K237="④",K237="⑤",K237="⑥",K237="⑦",K237="⑧",K237="⑨",K237="⑩"),L237="")</formula>
    </cfRule>
  </conditionalFormatting>
  <conditionalFormatting sqref="K238">
    <cfRule type="expression" dxfId="199" priority="200" stopIfTrue="1">
      <formula>OR(希望&lt;&gt;0, 物品希望&lt;&gt;0)</formula>
    </cfRule>
  </conditionalFormatting>
  <conditionalFormatting sqref="L238:R238">
    <cfRule type="expression" dxfId="198" priority="199" stopIfTrue="1">
      <formula>AND(OR(K238="①",K238="②",K238="③",K238="④",K238="⑤",K238="⑥",K238="⑦",K238="⑧",K238="⑨",K238="⑩"),L238="")</formula>
    </cfRule>
  </conditionalFormatting>
  <conditionalFormatting sqref="K239">
    <cfRule type="expression" dxfId="197" priority="198" stopIfTrue="1">
      <formula>OR(希望&lt;&gt;0, 物品希望&lt;&gt;0)</formula>
    </cfRule>
  </conditionalFormatting>
  <conditionalFormatting sqref="L239:R239">
    <cfRule type="expression" dxfId="196" priority="197" stopIfTrue="1">
      <formula>AND(OR(K239="①",K239="②",K239="③",K239="④",K239="⑤",K239="⑥",K239="⑦",K239="⑧",K239="⑨",K239="⑩"),L239="")</formula>
    </cfRule>
  </conditionalFormatting>
  <conditionalFormatting sqref="K240">
    <cfRule type="expression" dxfId="195" priority="196" stopIfTrue="1">
      <formula>OR(希望&lt;&gt;0, 物品希望&lt;&gt;0)</formula>
    </cfRule>
  </conditionalFormatting>
  <conditionalFormatting sqref="L240:R240">
    <cfRule type="expression" dxfId="194" priority="195" stopIfTrue="1">
      <formula>AND(OR(K240="①",K240="②",K240="③",K240="④",K240="⑤",K240="⑥",K240="⑦",K240="⑧",K240="⑨",K240="⑩"),L240="")</formula>
    </cfRule>
  </conditionalFormatting>
  <conditionalFormatting sqref="K241">
    <cfRule type="expression" dxfId="193" priority="194" stopIfTrue="1">
      <formula>OR(希望&lt;&gt;0, 物品希望&lt;&gt;0)</formula>
    </cfRule>
  </conditionalFormatting>
  <conditionalFormatting sqref="L241:R241">
    <cfRule type="expression" dxfId="192" priority="193" stopIfTrue="1">
      <formula>AND(OR(K241="①",K241="②",K241="③",K241="④",K241="⑤",K241="⑥",K241="⑦",K241="⑧",K241="⑨",K241="⑩"),L241="")</formula>
    </cfRule>
  </conditionalFormatting>
  <conditionalFormatting sqref="K242">
    <cfRule type="expression" dxfId="191" priority="192" stopIfTrue="1">
      <formula>OR(希望&lt;&gt;0, 物品希望&lt;&gt;0)</formula>
    </cfRule>
  </conditionalFormatting>
  <conditionalFormatting sqref="L242:R242">
    <cfRule type="expression" dxfId="190" priority="191" stopIfTrue="1">
      <formula>AND(OR(K242="①",K242="②",K242="③",K242="④",K242="⑤",K242="⑥",K242="⑦",K242="⑧",K242="⑨",K242="⑩"),L242="")</formula>
    </cfRule>
  </conditionalFormatting>
  <conditionalFormatting sqref="K243">
    <cfRule type="expression" dxfId="189" priority="190" stopIfTrue="1">
      <formula>OR(希望&lt;&gt;0, 物品希望&lt;&gt;0)</formula>
    </cfRule>
  </conditionalFormatting>
  <conditionalFormatting sqref="L243:R243">
    <cfRule type="expression" dxfId="188" priority="189" stopIfTrue="1">
      <formula>AND(OR(K243="①",K243="②",K243="③",K243="④",K243="⑤",K243="⑥",K243="⑦",K243="⑧",K243="⑨",K243="⑩"),L243="")</formula>
    </cfRule>
  </conditionalFormatting>
  <conditionalFormatting sqref="K244">
    <cfRule type="expression" dxfId="187" priority="188" stopIfTrue="1">
      <formula>OR(希望&lt;&gt;0, 物品希望&lt;&gt;0)</formula>
    </cfRule>
  </conditionalFormatting>
  <conditionalFormatting sqref="L244:R244">
    <cfRule type="expression" dxfId="186" priority="187" stopIfTrue="1">
      <formula>AND(OR(K244="①",K244="②",K244="③",K244="④",K244="⑤",K244="⑥",K244="⑦",K244="⑧",K244="⑨",K244="⑩"),L244="")</formula>
    </cfRule>
  </conditionalFormatting>
  <conditionalFormatting sqref="K245">
    <cfRule type="expression" dxfId="185" priority="186" stopIfTrue="1">
      <formula>OR(希望&lt;&gt;0, 物品希望&lt;&gt;0)</formula>
    </cfRule>
  </conditionalFormatting>
  <conditionalFormatting sqref="L245:R245">
    <cfRule type="expression" dxfId="184" priority="185" stopIfTrue="1">
      <formula>AND(OR(K245="①",K245="②",K245="③",K245="④",K245="⑤",K245="⑥",K245="⑦",K245="⑧",K245="⑨",K245="⑩"),L245="")</formula>
    </cfRule>
  </conditionalFormatting>
  <conditionalFormatting sqref="K246">
    <cfRule type="expression" dxfId="183" priority="184" stopIfTrue="1">
      <formula>OR(希望&lt;&gt;0, 物品希望&lt;&gt;0)</formula>
    </cfRule>
  </conditionalFormatting>
  <conditionalFormatting sqref="L246:R246">
    <cfRule type="expression" dxfId="182" priority="183" stopIfTrue="1">
      <formula>AND(OR(K246="①",K246="②",K246="③",K246="④",K246="⑤",K246="⑥",K246="⑦",K246="⑧",K246="⑨",K246="⑩"),L246="")</formula>
    </cfRule>
  </conditionalFormatting>
  <conditionalFormatting sqref="K247">
    <cfRule type="expression" dxfId="181" priority="182" stopIfTrue="1">
      <formula>OR(希望&lt;&gt;0, 物品希望&lt;&gt;0)</formula>
    </cfRule>
  </conditionalFormatting>
  <conditionalFormatting sqref="L247:R247">
    <cfRule type="expression" dxfId="180" priority="181" stopIfTrue="1">
      <formula>AND(OR(K247="①",K247="②",K247="③",K247="④",K247="⑤",K247="⑥",K247="⑦",K247="⑧",K247="⑨",K247="⑩"),L247="")</formula>
    </cfRule>
  </conditionalFormatting>
  <conditionalFormatting sqref="K248">
    <cfRule type="expression" dxfId="179" priority="180" stopIfTrue="1">
      <formula>OR(希望&lt;&gt;0, 物品希望&lt;&gt;0)</formula>
    </cfRule>
  </conditionalFormatting>
  <conditionalFormatting sqref="L248:R248">
    <cfRule type="expression" dxfId="178" priority="179" stopIfTrue="1">
      <formula>AND(OR(K248="①",K248="②",K248="③",K248="④",K248="⑤",K248="⑥",K248="⑦",K248="⑧",K248="⑨",K248="⑩"),L248="")</formula>
    </cfRule>
  </conditionalFormatting>
  <conditionalFormatting sqref="K249">
    <cfRule type="expression" dxfId="177" priority="178" stopIfTrue="1">
      <formula>OR(希望&lt;&gt;0, 物品希望&lt;&gt;0)</formula>
    </cfRule>
  </conditionalFormatting>
  <conditionalFormatting sqref="L249:R249">
    <cfRule type="expression" dxfId="176" priority="177" stopIfTrue="1">
      <formula>AND(OR(K249="①",K249="②",K249="③",K249="④",K249="⑤",K249="⑥",K249="⑦",K249="⑧",K249="⑨",K249="⑩"),L249="")</formula>
    </cfRule>
  </conditionalFormatting>
  <conditionalFormatting sqref="K250">
    <cfRule type="expression" dxfId="175" priority="176" stopIfTrue="1">
      <formula>OR(希望&lt;&gt;0, 物品希望&lt;&gt;0)</formula>
    </cfRule>
  </conditionalFormatting>
  <conditionalFormatting sqref="L250:R250">
    <cfRule type="expression" dxfId="174" priority="175" stopIfTrue="1">
      <formula>AND(OR(K250="①",K250="②",K250="③",K250="④",K250="⑤",K250="⑥",K250="⑦",K250="⑧",K250="⑨",K250="⑩"),L250="")</formula>
    </cfRule>
  </conditionalFormatting>
  <conditionalFormatting sqref="K251">
    <cfRule type="expression" dxfId="173" priority="174" stopIfTrue="1">
      <formula>OR(希望&lt;&gt;0, 物品希望&lt;&gt;0)</formula>
    </cfRule>
  </conditionalFormatting>
  <conditionalFormatting sqref="L251:R251">
    <cfRule type="expression" dxfId="172" priority="173" stopIfTrue="1">
      <formula>AND(OR(K251="①",K251="②",K251="③",K251="④",K251="⑤",K251="⑥",K251="⑦",K251="⑧",K251="⑨",K251="⑩"),L251="")</formula>
    </cfRule>
  </conditionalFormatting>
  <conditionalFormatting sqref="K252">
    <cfRule type="expression" dxfId="171" priority="172" stopIfTrue="1">
      <formula>OR(希望&lt;&gt;0, 物品希望&lt;&gt;0)</formula>
    </cfRule>
  </conditionalFormatting>
  <conditionalFormatting sqref="L252:R252">
    <cfRule type="expression" dxfId="170" priority="171" stopIfTrue="1">
      <formula>AND(OR(K252="①",K252="②",K252="③",K252="④",K252="⑤",K252="⑥",K252="⑦",K252="⑧",K252="⑨",K252="⑩"),L252="")</formula>
    </cfRule>
  </conditionalFormatting>
  <conditionalFormatting sqref="K253">
    <cfRule type="expression" dxfId="169" priority="170" stopIfTrue="1">
      <formula>OR(希望&lt;&gt;0, 物品希望&lt;&gt;0)</formula>
    </cfRule>
  </conditionalFormatting>
  <conditionalFormatting sqref="L253:R253">
    <cfRule type="expression" dxfId="168" priority="169" stopIfTrue="1">
      <formula>AND(OR(K253="①",K253="②",K253="③",K253="④",K253="⑤",K253="⑥",K253="⑦",K253="⑧",K253="⑨",K253="⑩"),L253="")</formula>
    </cfRule>
  </conditionalFormatting>
  <conditionalFormatting sqref="K254">
    <cfRule type="expression" dxfId="167" priority="168" stopIfTrue="1">
      <formula>OR(希望&lt;&gt;0, 物品希望&lt;&gt;0)</formula>
    </cfRule>
  </conditionalFormatting>
  <conditionalFormatting sqref="L254:R254">
    <cfRule type="expression" dxfId="166" priority="167" stopIfTrue="1">
      <formula>AND(OR(K254="①",K254="②",K254="③",K254="④",K254="⑤",K254="⑥",K254="⑦",K254="⑧",K254="⑨",K254="⑩"),L254="")</formula>
    </cfRule>
  </conditionalFormatting>
  <conditionalFormatting sqref="K255">
    <cfRule type="expression" dxfId="165" priority="166" stopIfTrue="1">
      <formula>OR(希望&lt;&gt;0, 物品希望&lt;&gt;0)</formula>
    </cfRule>
  </conditionalFormatting>
  <conditionalFormatting sqref="L255:R255">
    <cfRule type="expression" dxfId="164" priority="165" stopIfTrue="1">
      <formula>AND(OR(K255="①",K255="②",K255="③",K255="④",K255="⑤",K255="⑥",K255="⑦",K255="⑧",K255="⑨",K255="⑩"),L255="")</formula>
    </cfRule>
  </conditionalFormatting>
  <conditionalFormatting sqref="K256">
    <cfRule type="expression" dxfId="163" priority="164" stopIfTrue="1">
      <formula>OR(希望&lt;&gt;0, 物品希望&lt;&gt;0)</formula>
    </cfRule>
  </conditionalFormatting>
  <conditionalFormatting sqref="L256:R256">
    <cfRule type="expression" dxfId="162" priority="163" stopIfTrue="1">
      <formula>AND(OR(K256="①",K256="②",K256="③",K256="④",K256="⑤",K256="⑥",K256="⑦",K256="⑧",K256="⑨",K256="⑩"),L256="")</formula>
    </cfRule>
  </conditionalFormatting>
  <conditionalFormatting sqref="K257">
    <cfRule type="expression" dxfId="161" priority="162" stopIfTrue="1">
      <formula>OR(希望&lt;&gt;0, 物品希望&lt;&gt;0)</formula>
    </cfRule>
  </conditionalFormatting>
  <conditionalFormatting sqref="L257:R257">
    <cfRule type="expression" dxfId="160" priority="161" stopIfTrue="1">
      <formula>AND(OR(K257="①",K257="②",K257="③",K257="④",K257="⑤",K257="⑥",K257="⑦",K257="⑧",K257="⑨",K257="⑩"),L257="")</formula>
    </cfRule>
  </conditionalFormatting>
  <conditionalFormatting sqref="K258">
    <cfRule type="expression" dxfId="159" priority="160" stopIfTrue="1">
      <formula>OR(希望&lt;&gt;0, 物品希望&lt;&gt;0)</formula>
    </cfRule>
  </conditionalFormatting>
  <conditionalFormatting sqref="L258:R258">
    <cfRule type="expression" dxfId="158" priority="159" stopIfTrue="1">
      <formula>AND(OR(K258="①",K258="②",K258="③",K258="④",K258="⑤",K258="⑥",K258="⑦",K258="⑧",K258="⑨",K258="⑩"),L258="")</formula>
    </cfRule>
  </conditionalFormatting>
  <conditionalFormatting sqref="K259">
    <cfRule type="expression" dxfId="157" priority="158" stopIfTrue="1">
      <formula>OR(希望&lt;&gt;0, 物品希望&lt;&gt;0)</formula>
    </cfRule>
  </conditionalFormatting>
  <conditionalFormatting sqref="L259:R259">
    <cfRule type="expression" dxfId="156" priority="157" stopIfTrue="1">
      <formula>AND(OR(K259="①",K259="②",K259="③",K259="④",K259="⑤",K259="⑥",K259="⑦",K259="⑧",K259="⑨",K259="⑩"),L259="")</formula>
    </cfRule>
  </conditionalFormatting>
  <conditionalFormatting sqref="K260">
    <cfRule type="expression" dxfId="155" priority="156" stopIfTrue="1">
      <formula>OR(希望&lt;&gt;0, 物品希望&lt;&gt;0)</formula>
    </cfRule>
  </conditionalFormatting>
  <conditionalFormatting sqref="L260:R260">
    <cfRule type="expression" dxfId="154" priority="155" stopIfTrue="1">
      <formula>AND(OR(K260="①",K260="②",K260="③",K260="④",K260="⑤",K260="⑥",K260="⑦",K260="⑧",K260="⑨",K260="⑩"),L260="")</formula>
    </cfRule>
  </conditionalFormatting>
  <conditionalFormatting sqref="K261">
    <cfRule type="expression" dxfId="153" priority="154" stopIfTrue="1">
      <formula>OR(希望&lt;&gt;0, 物品希望&lt;&gt;0)</formula>
    </cfRule>
  </conditionalFormatting>
  <conditionalFormatting sqref="L261:R261">
    <cfRule type="expression" dxfId="152" priority="153" stopIfTrue="1">
      <formula>AND(OR(K261="①",K261="②",K261="③",K261="④",K261="⑤",K261="⑥",K261="⑦",K261="⑧",K261="⑨",K261="⑩"),L261="")</formula>
    </cfRule>
  </conditionalFormatting>
  <conditionalFormatting sqref="K262">
    <cfRule type="expression" dxfId="151" priority="152" stopIfTrue="1">
      <formula>OR(希望&lt;&gt;0, 物品希望&lt;&gt;0)</formula>
    </cfRule>
  </conditionalFormatting>
  <conditionalFormatting sqref="L262:R262">
    <cfRule type="expression" dxfId="150" priority="151" stopIfTrue="1">
      <formula>AND(OR(K262="①",K262="②",K262="③",K262="④",K262="⑤",K262="⑥",K262="⑦",K262="⑧",K262="⑨",K262="⑩"),L262="")</formula>
    </cfRule>
  </conditionalFormatting>
  <conditionalFormatting sqref="K263">
    <cfRule type="expression" dxfId="149" priority="150" stopIfTrue="1">
      <formula>OR(希望&lt;&gt;0, 物品希望&lt;&gt;0)</formula>
    </cfRule>
  </conditionalFormatting>
  <conditionalFormatting sqref="L263:R263">
    <cfRule type="expression" dxfId="148" priority="149" stopIfTrue="1">
      <formula>AND(OR(K263="①",K263="②",K263="③",K263="④",K263="⑤",K263="⑥",K263="⑦",K263="⑧",K263="⑨",K263="⑩"),L263="")</formula>
    </cfRule>
  </conditionalFormatting>
  <conditionalFormatting sqref="K264">
    <cfRule type="expression" dxfId="147" priority="148" stopIfTrue="1">
      <formula>OR(希望&lt;&gt;0, 物品希望&lt;&gt;0)</formula>
    </cfRule>
  </conditionalFormatting>
  <conditionalFormatting sqref="L264:R264">
    <cfRule type="expression" dxfId="146" priority="147" stopIfTrue="1">
      <formula>AND(OR(K264="①",K264="②",K264="③",K264="④",K264="⑤",K264="⑥",K264="⑦",K264="⑧",K264="⑨",K264="⑩"),L264="")</formula>
    </cfRule>
  </conditionalFormatting>
  <conditionalFormatting sqref="K265">
    <cfRule type="expression" dxfId="145" priority="146" stopIfTrue="1">
      <formula>OR(希望&lt;&gt;0, 物品希望&lt;&gt;0)</formula>
    </cfRule>
  </conditionalFormatting>
  <conditionalFormatting sqref="L265:R265">
    <cfRule type="expression" dxfId="144" priority="145" stopIfTrue="1">
      <formula>AND(OR(K265="①",K265="②",K265="③",K265="④",K265="⑤",K265="⑥",K265="⑦",K265="⑧",K265="⑨",K265="⑩"),L265="")</formula>
    </cfRule>
  </conditionalFormatting>
  <conditionalFormatting sqref="K266">
    <cfRule type="expression" dxfId="143" priority="144" stopIfTrue="1">
      <formula>OR(希望&lt;&gt;0, 物品希望&lt;&gt;0)</formula>
    </cfRule>
  </conditionalFormatting>
  <conditionalFormatting sqref="L266:R266">
    <cfRule type="expression" dxfId="142" priority="143" stopIfTrue="1">
      <formula>AND(OR(K266="①",K266="②",K266="③",K266="④",K266="⑤",K266="⑥",K266="⑦",K266="⑧",K266="⑨",K266="⑩"),L266="")</formula>
    </cfRule>
  </conditionalFormatting>
  <conditionalFormatting sqref="K267">
    <cfRule type="expression" dxfId="141" priority="142" stopIfTrue="1">
      <formula>OR(希望&lt;&gt;0, 物品希望&lt;&gt;0)</formula>
    </cfRule>
  </conditionalFormatting>
  <conditionalFormatting sqref="L267:R267">
    <cfRule type="expression" dxfId="140" priority="141" stopIfTrue="1">
      <formula>AND(OR(K267="①",K267="②",K267="③",K267="④",K267="⑤",K267="⑥",K267="⑦",K267="⑧",K267="⑨",K267="⑩"),L267="")</formula>
    </cfRule>
  </conditionalFormatting>
  <conditionalFormatting sqref="K268">
    <cfRule type="expression" dxfId="139" priority="140" stopIfTrue="1">
      <formula>OR(希望&lt;&gt;0, 物品希望&lt;&gt;0)</formula>
    </cfRule>
  </conditionalFormatting>
  <conditionalFormatting sqref="L268:R268">
    <cfRule type="expression" dxfId="138" priority="139" stopIfTrue="1">
      <formula>AND(OR(K268="①",K268="②",K268="③",K268="④",K268="⑤",K268="⑥",K268="⑦",K268="⑧",K268="⑨",K268="⑩"),L268="")</formula>
    </cfRule>
  </conditionalFormatting>
  <conditionalFormatting sqref="K269">
    <cfRule type="expression" dxfId="137" priority="138" stopIfTrue="1">
      <formula>OR(希望&lt;&gt;0, 物品希望&lt;&gt;0)</formula>
    </cfRule>
  </conditionalFormatting>
  <conditionalFormatting sqref="L269:R269">
    <cfRule type="expression" dxfId="136" priority="137" stopIfTrue="1">
      <formula>AND(OR(K269="①",K269="②",K269="③",K269="④",K269="⑤",K269="⑥",K269="⑦",K269="⑧",K269="⑨",K269="⑩"),L269="")</formula>
    </cfRule>
  </conditionalFormatting>
  <conditionalFormatting sqref="K270">
    <cfRule type="expression" dxfId="135" priority="136" stopIfTrue="1">
      <formula>OR(希望&lt;&gt;0, 物品希望&lt;&gt;0)</formula>
    </cfRule>
  </conditionalFormatting>
  <conditionalFormatting sqref="L270:R270">
    <cfRule type="expression" dxfId="134" priority="135" stopIfTrue="1">
      <formula>AND(OR(K270="①",K270="②",K270="③",K270="④",K270="⑤",K270="⑥",K270="⑦",K270="⑧",K270="⑨",K270="⑩"),L270="")</formula>
    </cfRule>
  </conditionalFormatting>
  <conditionalFormatting sqref="K271">
    <cfRule type="expression" dxfId="133" priority="134" stopIfTrue="1">
      <formula>OR(希望&lt;&gt;0, 物品希望&lt;&gt;0)</formula>
    </cfRule>
  </conditionalFormatting>
  <conditionalFormatting sqref="L271:R271">
    <cfRule type="expression" dxfId="132" priority="133" stopIfTrue="1">
      <formula>AND(OR(K271="①",K271="②",K271="③",K271="④",K271="⑤",K271="⑥",K271="⑦",K271="⑧",K271="⑨",K271="⑩"),L271="")</formula>
    </cfRule>
  </conditionalFormatting>
  <conditionalFormatting sqref="K272">
    <cfRule type="expression" dxfId="131" priority="132" stopIfTrue="1">
      <formula>OR(希望&lt;&gt;0, 物品希望&lt;&gt;0)</formula>
    </cfRule>
  </conditionalFormatting>
  <conditionalFormatting sqref="L272:R272">
    <cfRule type="expression" dxfId="130" priority="131" stopIfTrue="1">
      <formula>AND(OR(K272="①",K272="②",K272="③",K272="④",K272="⑤",K272="⑥",K272="⑦",K272="⑧",K272="⑨",K272="⑩"),L272="")</formula>
    </cfRule>
  </conditionalFormatting>
  <conditionalFormatting sqref="K273">
    <cfRule type="expression" dxfId="129" priority="130" stopIfTrue="1">
      <formula>OR(希望&lt;&gt;0, 物品希望&lt;&gt;0)</formula>
    </cfRule>
  </conditionalFormatting>
  <conditionalFormatting sqref="L273:R273">
    <cfRule type="expression" dxfId="128" priority="129" stopIfTrue="1">
      <formula>AND(OR(K273="①",K273="②",K273="③",K273="④",K273="⑤",K273="⑥",K273="⑦",K273="⑧",K273="⑨",K273="⑩"),L273="")</formula>
    </cfRule>
  </conditionalFormatting>
  <conditionalFormatting sqref="K274">
    <cfRule type="expression" dxfId="127" priority="128" stopIfTrue="1">
      <formula>OR(希望&lt;&gt;0, 物品希望&lt;&gt;0)</formula>
    </cfRule>
  </conditionalFormatting>
  <conditionalFormatting sqref="L274:R274">
    <cfRule type="expression" dxfId="126" priority="127" stopIfTrue="1">
      <formula>AND(OR(K274="①",K274="②",K274="③",K274="④",K274="⑤",K274="⑥",K274="⑦",K274="⑧",K274="⑨",K274="⑩"),L274="")</formula>
    </cfRule>
  </conditionalFormatting>
  <conditionalFormatting sqref="K275">
    <cfRule type="expression" dxfId="125" priority="126" stopIfTrue="1">
      <formula>OR(希望&lt;&gt;0, 物品希望&lt;&gt;0)</formula>
    </cfRule>
  </conditionalFormatting>
  <conditionalFormatting sqref="L275:R275">
    <cfRule type="expression" dxfId="124" priority="125" stopIfTrue="1">
      <formula>AND(OR(K275="①",K275="②",K275="③",K275="④",K275="⑤",K275="⑥",K275="⑦",K275="⑧",K275="⑨",K275="⑩"),L275="")</formula>
    </cfRule>
  </conditionalFormatting>
  <conditionalFormatting sqref="K276">
    <cfRule type="expression" dxfId="123" priority="124" stopIfTrue="1">
      <formula>OR(希望&lt;&gt;0, 物品希望&lt;&gt;0)</formula>
    </cfRule>
  </conditionalFormatting>
  <conditionalFormatting sqref="L276:R276">
    <cfRule type="expression" dxfId="122" priority="123" stopIfTrue="1">
      <formula>AND(OR(K276="①",K276="②",K276="③",K276="④",K276="⑤",K276="⑥",K276="⑦",K276="⑧",K276="⑨",K276="⑩"),L276="")</formula>
    </cfRule>
  </conditionalFormatting>
  <conditionalFormatting sqref="K277">
    <cfRule type="expression" dxfId="121" priority="122" stopIfTrue="1">
      <formula>OR(希望&lt;&gt;0, 物品希望&lt;&gt;0)</formula>
    </cfRule>
  </conditionalFormatting>
  <conditionalFormatting sqref="L277:R277">
    <cfRule type="expression" dxfId="120" priority="121" stopIfTrue="1">
      <formula>AND(OR(K277="①",K277="②",K277="③",K277="④",K277="⑤",K277="⑥",K277="⑦",K277="⑧",K277="⑨",K277="⑩"),L277="")</formula>
    </cfRule>
  </conditionalFormatting>
  <conditionalFormatting sqref="K278">
    <cfRule type="expression" dxfId="119" priority="120" stopIfTrue="1">
      <formula>OR(希望&lt;&gt;0, 物品希望&lt;&gt;0)</formula>
    </cfRule>
  </conditionalFormatting>
  <conditionalFormatting sqref="L278:R278">
    <cfRule type="expression" dxfId="118" priority="119" stopIfTrue="1">
      <formula>AND(OR(K278="①",K278="②",K278="③",K278="④",K278="⑤",K278="⑥",K278="⑦",K278="⑧",K278="⑨",K278="⑩"),L278="")</formula>
    </cfRule>
  </conditionalFormatting>
  <conditionalFormatting sqref="K279">
    <cfRule type="expression" dxfId="117" priority="118" stopIfTrue="1">
      <formula>OR(希望&lt;&gt;0, 物品希望&lt;&gt;0)</formula>
    </cfRule>
  </conditionalFormatting>
  <conditionalFormatting sqref="L279:R279">
    <cfRule type="expression" dxfId="116" priority="117" stopIfTrue="1">
      <formula>AND(OR(K279="①",K279="②",K279="③",K279="④",K279="⑤",K279="⑥",K279="⑦",K279="⑧",K279="⑨",K279="⑩"),L279="")</formula>
    </cfRule>
  </conditionalFormatting>
  <conditionalFormatting sqref="K280">
    <cfRule type="expression" dxfId="115" priority="116" stopIfTrue="1">
      <formula>OR(希望&lt;&gt;0, 物品希望&lt;&gt;0)</formula>
    </cfRule>
  </conditionalFormatting>
  <conditionalFormatting sqref="L280:R280">
    <cfRule type="expression" dxfId="114" priority="115" stopIfTrue="1">
      <formula>AND(OR(K280="①",K280="②",K280="③",K280="④",K280="⑤",K280="⑥",K280="⑦",K280="⑧",K280="⑨",K280="⑩"),L280="")</formula>
    </cfRule>
  </conditionalFormatting>
  <conditionalFormatting sqref="K281">
    <cfRule type="expression" dxfId="113" priority="114" stopIfTrue="1">
      <formula>OR(希望&lt;&gt;0, 物品希望&lt;&gt;0)</formula>
    </cfRule>
  </conditionalFormatting>
  <conditionalFormatting sqref="L281:R281">
    <cfRule type="expression" dxfId="112" priority="113" stopIfTrue="1">
      <formula>AND(OR(K281="①",K281="②",K281="③",K281="④",K281="⑤",K281="⑥",K281="⑦",K281="⑧",K281="⑨",K281="⑩"),L281="")</formula>
    </cfRule>
  </conditionalFormatting>
  <conditionalFormatting sqref="K282">
    <cfRule type="expression" dxfId="111" priority="112" stopIfTrue="1">
      <formula>OR(希望&lt;&gt;0, 物品希望&lt;&gt;0)</formula>
    </cfRule>
  </conditionalFormatting>
  <conditionalFormatting sqref="L282:R282">
    <cfRule type="expression" dxfId="110" priority="111" stopIfTrue="1">
      <formula>AND(OR(K282="①",K282="②",K282="③",K282="④",K282="⑤",K282="⑥",K282="⑦",K282="⑧",K282="⑨",K282="⑩"),L282="")</formula>
    </cfRule>
  </conditionalFormatting>
  <conditionalFormatting sqref="K283">
    <cfRule type="expression" dxfId="109" priority="110" stopIfTrue="1">
      <formula>OR(希望&lt;&gt;0, 物品希望&lt;&gt;0)</formula>
    </cfRule>
  </conditionalFormatting>
  <conditionalFormatting sqref="L283:R283">
    <cfRule type="expression" dxfId="108" priority="109" stopIfTrue="1">
      <formula>AND(OR(K283="①",K283="②",K283="③",K283="④",K283="⑤",K283="⑥",K283="⑦",K283="⑧",K283="⑨",K283="⑩"),L283="")</formula>
    </cfRule>
  </conditionalFormatting>
  <conditionalFormatting sqref="K284">
    <cfRule type="expression" dxfId="107" priority="108" stopIfTrue="1">
      <formula>OR(希望&lt;&gt;0, 物品希望&lt;&gt;0)</formula>
    </cfRule>
  </conditionalFormatting>
  <conditionalFormatting sqref="L284:R284">
    <cfRule type="expression" dxfId="106" priority="107" stopIfTrue="1">
      <formula>AND(OR(K284="①",K284="②",K284="③",K284="④",K284="⑤",K284="⑥",K284="⑦",K284="⑧",K284="⑨",K284="⑩"),L284="")</formula>
    </cfRule>
  </conditionalFormatting>
  <conditionalFormatting sqref="K285">
    <cfRule type="expression" dxfId="105" priority="106" stopIfTrue="1">
      <formula>OR(希望&lt;&gt;0, 物品希望&lt;&gt;0)</formula>
    </cfRule>
  </conditionalFormatting>
  <conditionalFormatting sqref="L285:R285">
    <cfRule type="expression" dxfId="104" priority="105" stopIfTrue="1">
      <formula>AND(OR(K285="①",K285="②",K285="③",K285="④",K285="⑤",K285="⑥",K285="⑦",K285="⑧",K285="⑨",K285="⑩"),L285="")</formula>
    </cfRule>
  </conditionalFormatting>
  <conditionalFormatting sqref="K286">
    <cfRule type="expression" dxfId="103" priority="104" stopIfTrue="1">
      <formula>OR(希望&lt;&gt;0, 物品希望&lt;&gt;0)</formula>
    </cfRule>
  </conditionalFormatting>
  <conditionalFormatting sqref="L286:R286">
    <cfRule type="expression" dxfId="102" priority="103" stopIfTrue="1">
      <formula>AND(OR(K286="①",K286="②",K286="③",K286="④",K286="⑤",K286="⑥",K286="⑦",K286="⑧",K286="⑨",K286="⑩"),L286="")</formula>
    </cfRule>
  </conditionalFormatting>
  <conditionalFormatting sqref="K287">
    <cfRule type="expression" dxfId="101" priority="102" stopIfTrue="1">
      <formula>OR(希望&lt;&gt;0, 物品希望&lt;&gt;0)</formula>
    </cfRule>
  </conditionalFormatting>
  <conditionalFormatting sqref="L287:R287">
    <cfRule type="expression" dxfId="100" priority="101" stopIfTrue="1">
      <formula>AND(OR(K287="①",K287="②",K287="③",K287="④",K287="⑤",K287="⑥",K287="⑦",K287="⑧",K287="⑨",K287="⑩"),L287="")</formula>
    </cfRule>
  </conditionalFormatting>
  <conditionalFormatting sqref="K288">
    <cfRule type="expression" dxfId="99" priority="100" stopIfTrue="1">
      <formula>OR(希望&lt;&gt;0, 物品希望&lt;&gt;0)</formula>
    </cfRule>
  </conditionalFormatting>
  <conditionalFormatting sqref="L288:R288">
    <cfRule type="expression" dxfId="98" priority="99" stopIfTrue="1">
      <formula>AND(OR(K288="①",K288="②",K288="③",K288="④",K288="⑤",K288="⑥",K288="⑦",K288="⑧",K288="⑨",K288="⑩"),L288="")</formula>
    </cfRule>
  </conditionalFormatting>
  <conditionalFormatting sqref="K289">
    <cfRule type="expression" dxfId="97" priority="98" stopIfTrue="1">
      <formula>OR(希望&lt;&gt;0, 物品希望&lt;&gt;0)</formula>
    </cfRule>
  </conditionalFormatting>
  <conditionalFormatting sqref="L289:R289">
    <cfRule type="expression" dxfId="96" priority="97" stopIfTrue="1">
      <formula>AND(OR(K289="①",K289="②",K289="③",K289="④",K289="⑤",K289="⑥",K289="⑦",K289="⑧",K289="⑨",K289="⑩"),L289="")</formula>
    </cfRule>
  </conditionalFormatting>
  <conditionalFormatting sqref="K290">
    <cfRule type="expression" dxfId="95" priority="96" stopIfTrue="1">
      <formula>OR(希望&lt;&gt;0, 物品希望&lt;&gt;0)</formula>
    </cfRule>
  </conditionalFormatting>
  <conditionalFormatting sqref="L290:R290">
    <cfRule type="expression" dxfId="94" priority="95" stopIfTrue="1">
      <formula>AND(OR(K290="①",K290="②",K290="③",K290="④",K290="⑤",K290="⑥",K290="⑦",K290="⑧",K290="⑨",K290="⑩"),L290="")</formula>
    </cfRule>
  </conditionalFormatting>
  <conditionalFormatting sqref="K291">
    <cfRule type="expression" dxfId="93" priority="94" stopIfTrue="1">
      <formula>OR(希望&lt;&gt;0, 物品希望&lt;&gt;0)</formula>
    </cfRule>
  </conditionalFormatting>
  <conditionalFormatting sqref="L291:R291">
    <cfRule type="expression" dxfId="92" priority="93" stopIfTrue="1">
      <formula>AND(OR(K291="①",K291="②",K291="③",K291="④",K291="⑤",K291="⑥",K291="⑦",K291="⑧",K291="⑨",K291="⑩"),L291="")</formula>
    </cfRule>
  </conditionalFormatting>
  <conditionalFormatting sqref="K292">
    <cfRule type="expression" dxfId="91" priority="92" stopIfTrue="1">
      <formula>OR(希望&lt;&gt;0, 物品希望&lt;&gt;0)</formula>
    </cfRule>
  </conditionalFormatting>
  <conditionalFormatting sqref="L292:R292">
    <cfRule type="expression" dxfId="90" priority="91" stopIfTrue="1">
      <formula>AND(OR(K292="①",K292="②",K292="③",K292="④",K292="⑤",K292="⑥",K292="⑦",K292="⑧",K292="⑨",K292="⑩"),L292="")</formula>
    </cfRule>
  </conditionalFormatting>
  <conditionalFormatting sqref="K293">
    <cfRule type="expression" dxfId="89" priority="90" stopIfTrue="1">
      <formula>OR(希望&lt;&gt;0, 物品希望&lt;&gt;0)</formula>
    </cfRule>
  </conditionalFormatting>
  <conditionalFormatting sqref="L293:R293">
    <cfRule type="expression" dxfId="88" priority="89" stopIfTrue="1">
      <formula>AND(OR(K293="①",K293="②",K293="③",K293="④",K293="⑤",K293="⑥",K293="⑦",K293="⑧",K293="⑨",K293="⑩"),L293="")</formula>
    </cfRule>
  </conditionalFormatting>
  <conditionalFormatting sqref="K294">
    <cfRule type="expression" dxfId="87" priority="88" stopIfTrue="1">
      <formula>OR(希望&lt;&gt;0, 物品希望&lt;&gt;0)</formula>
    </cfRule>
  </conditionalFormatting>
  <conditionalFormatting sqref="L294:R294">
    <cfRule type="expression" dxfId="86" priority="87" stopIfTrue="1">
      <formula>AND(OR(K294="①",K294="②",K294="③",K294="④",K294="⑤",K294="⑥",K294="⑦",K294="⑧",K294="⑨",K294="⑩"),L294="")</formula>
    </cfRule>
  </conditionalFormatting>
  <conditionalFormatting sqref="K295">
    <cfRule type="expression" dxfId="85" priority="86" stopIfTrue="1">
      <formula>OR(希望&lt;&gt;0, 物品希望&lt;&gt;0)</formula>
    </cfRule>
  </conditionalFormatting>
  <conditionalFormatting sqref="L295:R295">
    <cfRule type="expression" dxfId="84" priority="85" stopIfTrue="1">
      <formula>AND(OR(K295="①",K295="②",K295="③",K295="④",K295="⑤",K295="⑥",K295="⑦",K295="⑧",K295="⑨",K295="⑩"),L295="")</formula>
    </cfRule>
  </conditionalFormatting>
  <conditionalFormatting sqref="K296">
    <cfRule type="expression" dxfId="83" priority="84" stopIfTrue="1">
      <formula>OR(希望&lt;&gt;0, 物品希望&lt;&gt;0)</formula>
    </cfRule>
  </conditionalFormatting>
  <conditionalFormatting sqref="L296:R296">
    <cfRule type="expression" dxfId="82" priority="83" stopIfTrue="1">
      <formula>AND(OR(K296="①",K296="②",K296="③",K296="④",K296="⑤",K296="⑥",K296="⑦",K296="⑧",K296="⑨",K296="⑩"),L296="")</formula>
    </cfRule>
  </conditionalFormatting>
  <conditionalFormatting sqref="K297">
    <cfRule type="expression" dxfId="81" priority="82" stopIfTrue="1">
      <formula>OR(希望&lt;&gt;0, 物品希望&lt;&gt;0)</formula>
    </cfRule>
  </conditionalFormatting>
  <conditionalFormatting sqref="L297:R297">
    <cfRule type="expression" dxfId="80" priority="81" stopIfTrue="1">
      <formula>AND(OR(K297="①",K297="②",K297="③",K297="④",K297="⑤",K297="⑥",K297="⑦",K297="⑧",K297="⑨",K297="⑩"),L297="")</formula>
    </cfRule>
  </conditionalFormatting>
  <conditionalFormatting sqref="K298">
    <cfRule type="expression" dxfId="79" priority="80" stopIfTrue="1">
      <formula>OR(希望&lt;&gt;0, 物品希望&lt;&gt;0)</formula>
    </cfRule>
  </conditionalFormatting>
  <conditionalFormatting sqref="L298:R298">
    <cfRule type="expression" dxfId="78" priority="79" stopIfTrue="1">
      <formula>AND(OR(K298="①",K298="②",K298="③",K298="④",K298="⑤",K298="⑥",K298="⑦",K298="⑧",K298="⑨",K298="⑩"),L298="")</formula>
    </cfRule>
  </conditionalFormatting>
  <conditionalFormatting sqref="K299">
    <cfRule type="expression" dxfId="77" priority="78" stopIfTrue="1">
      <formula>OR(希望&lt;&gt;0, 物品希望&lt;&gt;0)</formula>
    </cfRule>
  </conditionalFormatting>
  <conditionalFormatting sqref="L299:R299">
    <cfRule type="expression" dxfId="76" priority="77" stopIfTrue="1">
      <formula>AND(OR(K299="①",K299="②",K299="③",K299="④",K299="⑤",K299="⑥",K299="⑦",K299="⑧",K299="⑨",K299="⑩"),L299="")</formula>
    </cfRule>
  </conditionalFormatting>
  <conditionalFormatting sqref="K300">
    <cfRule type="expression" dxfId="75" priority="76" stopIfTrue="1">
      <formula>OR(希望&lt;&gt;0, 物品希望&lt;&gt;0)</formula>
    </cfRule>
  </conditionalFormatting>
  <conditionalFormatting sqref="L300:R300">
    <cfRule type="expression" dxfId="74" priority="75" stopIfTrue="1">
      <formula>AND(OR(K300="①",K300="②",K300="③",K300="④",K300="⑤",K300="⑥",K300="⑦",K300="⑧",K300="⑨",K300="⑩"),L300="")</formula>
    </cfRule>
  </conditionalFormatting>
  <conditionalFormatting sqref="K301">
    <cfRule type="expression" dxfId="73" priority="74" stopIfTrue="1">
      <formula>OR(希望&lt;&gt;0, 物品希望&lt;&gt;0)</formula>
    </cfRule>
  </conditionalFormatting>
  <conditionalFormatting sqref="L301:R301">
    <cfRule type="expression" dxfId="72" priority="73" stopIfTrue="1">
      <formula>AND(OR(K301="①",K301="②",K301="③",K301="④",K301="⑤",K301="⑥",K301="⑦",K301="⑧",K301="⑨",K301="⑩"),L301="")</formula>
    </cfRule>
  </conditionalFormatting>
  <conditionalFormatting sqref="K305">
    <cfRule type="expression" dxfId="71" priority="72" stopIfTrue="1">
      <formula>OR(希望&lt;&gt;0, 役務希望&lt;&gt;0)</formula>
    </cfRule>
  </conditionalFormatting>
  <conditionalFormatting sqref="L305:R305">
    <cfRule type="expression" dxfId="70" priority="71" stopIfTrue="1">
      <formula>AND(OR(K305="①",K305="②",K305="③",K305="④",K305="⑤",K305="⑥",K305="⑦",K305="⑧",K305="⑨",K305="⑩"),L305="")</formula>
    </cfRule>
  </conditionalFormatting>
  <conditionalFormatting sqref="K306">
    <cfRule type="expression" dxfId="69" priority="70" stopIfTrue="1">
      <formula>OR(希望&lt;&gt;0, 役務希望&lt;&gt;0)</formula>
    </cfRule>
  </conditionalFormatting>
  <conditionalFormatting sqref="L306:R306">
    <cfRule type="expression" dxfId="68" priority="69" stopIfTrue="1">
      <formula>AND(OR(K306="①",K306="②",K306="③",K306="④",K306="⑤",K306="⑥",K306="⑦",K306="⑧",K306="⑨",K306="⑩"),L306="")</formula>
    </cfRule>
  </conditionalFormatting>
  <conditionalFormatting sqref="K307">
    <cfRule type="expression" dxfId="67" priority="68" stopIfTrue="1">
      <formula>OR(希望&lt;&gt;0, 役務希望&lt;&gt;0)</formula>
    </cfRule>
  </conditionalFormatting>
  <conditionalFormatting sqref="L307:R307">
    <cfRule type="expression" dxfId="66" priority="67" stopIfTrue="1">
      <formula>AND(OR(K307="①",K307="②",K307="③",K307="④",K307="⑤",K307="⑥",K307="⑦",K307="⑧",K307="⑨",K307="⑩"),L307="")</formula>
    </cfRule>
  </conditionalFormatting>
  <conditionalFormatting sqref="K308">
    <cfRule type="expression" dxfId="65" priority="66" stopIfTrue="1">
      <formula>OR(希望&lt;&gt;0, 役務希望&lt;&gt;0)</formula>
    </cfRule>
  </conditionalFormatting>
  <conditionalFormatting sqref="L308:R308">
    <cfRule type="expression" dxfId="64" priority="65" stopIfTrue="1">
      <formula>AND(OR(K308="①",K308="②",K308="③",K308="④",K308="⑤",K308="⑥",K308="⑦",K308="⑧",K308="⑨",K308="⑩"),L308="")</formula>
    </cfRule>
  </conditionalFormatting>
  <conditionalFormatting sqref="K309">
    <cfRule type="expression" dxfId="63" priority="64" stopIfTrue="1">
      <formula>OR(希望&lt;&gt;0, 役務希望&lt;&gt;0)</formula>
    </cfRule>
  </conditionalFormatting>
  <conditionalFormatting sqref="L309:R309">
    <cfRule type="expression" dxfId="62" priority="63" stopIfTrue="1">
      <formula>AND(OR(K309="①",K309="②",K309="③",K309="④",K309="⑤",K309="⑥",K309="⑦",K309="⑧",K309="⑨",K309="⑩"),L309="")</formula>
    </cfRule>
  </conditionalFormatting>
  <conditionalFormatting sqref="K310">
    <cfRule type="expression" dxfId="61" priority="62" stopIfTrue="1">
      <formula>OR(希望&lt;&gt;0, 役務希望&lt;&gt;0)</formula>
    </cfRule>
  </conditionalFormatting>
  <conditionalFormatting sqref="L310:R310">
    <cfRule type="expression" dxfId="60" priority="61" stopIfTrue="1">
      <formula>AND(OR(K310="①",K310="②",K310="③",K310="④",K310="⑤",K310="⑥",K310="⑦",K310="⑧",K310="⑨",K310="⑩"),L310="")</formula>
    </cfRule>
  </conditionalFormatting>
  <conditionalFormatting sqref="K311">
    <cfRule type="expression" dxfId="59" priority="60" stopIfTrue="1">
      <formula>OR(希望&lt;&gt;0, 役務希望&lt;&gt;0)</formula>
    </cfRule>
  </conditionalFormatting>
  <conditionalFormatting sqref="L311:R311">
    <cfRule type="expression" dxfId="58" priority="59" stopIfTrue="1">
      <formula>AND(OR(K311="①",K311="②",K311="③",K311="④",K311="⑤",K311="⑥",K311="⑦",K311="⑧",K311="⑨",K311="⑩"),L311="")</formula>
    </cfRule>
  </conditionalFormatting>
  <conditionalFormatting sqref="K312">
    <cfRule type="expression" dxfId="57" priority="58" stopIfTrue="1">
      <formula>OR(希望&lt;&gt;0, 役務希望&lt;&gt;0)</formula>
    </cfRule>
  </conditionalFormatting>
  <conditionalFormatting sqref="L312:R312">
    <cfRule type="expression" dxfId="56" priority="57" stopIfTrue="1">
      <formula>AND(OR(K312="①",K312="②",K312="③",K312="④",K312="⑤",K312="⑥",K312="⑦",K312="⑧",K312="⑨",K312="⑩"),L312="")</formula>
    </cfRule>
  </conditionalFormatting>
  <conditionalFormatting sqref="K313">
    <cfRule type="expression" dxfId="55" priority="56" stopIfTrue="1">
      <formula>OR(希望&lt;&gt;0, 役務希望&lt;&gt;0)</formula>
    </cfRule>
  </conditionalFormatting>
  <conditionalFormatting sqref="L313:R313">
    <cfRule type="expression" dxfId="54" priority="55" stopIfTrue="1">
      <formula>AND(OR(K313="①",K313="②",K313="③",K313="④",K313="⑤",K313="⑥",K313="⑦",K313="⑧",K313="⑨",K313="⑩"),L313="")</formula>
    </cfRule>
  </conditionalFormatting>
  <conditionalFormatting sqref="K314">
    <cfRule type="expression" dxfId="53" priority="54" stopIfTrue="1">
      <formula>OR(希望&lt;&gt;0, 役務希望&lt;&gt;0)</formula>
    </cfRule>
  </conditionalFormatting>
  <conditionalFormatting sqref="L314:R314">
    <cfRule type="expression" dxfId="52" priority="53" stopIfTrue="1">
      <formula>AND(OR(K314="①",K314="②",K314="③",K314="④",K314="⑤",K314="⑥",K314="⑦",K314="⑧",K314="⑨",K314="⑩"),L314="")</formula>
    </cfRule>
  </conditionalFormatting>
  <conditionalFormatting sqref="K315">
    <cfRule type="expression" dxfId="51" priority="52" stopIfTrue="1">
      <formula>OR(希望&lt;&gt;0, 役務希望&lt;&gt;0)</formula>
    </cfRule>
  </conditionalFormatting>
  <conditionalFormatting sqref="L315:R315">
    <cfRule type="expression" dxfId="50" priority="51" stopIfTrue="1">
      <formula>AND(OR(K315="①",K315="②",K315="③",K315="④",K315="⑤",K315="⑥",K315="⑦",K315="⑧",K315="⑨",K315="⑩"),L315="")</formula>
    </cfRule>
  </conditionalFormatting>
  <conditionalFormatting sqref="K316">
    <cfRule type="expression" dxfId="49" priority="50" stopIfTrue="1">
      <formula>OR(希望&lt;&gt;0, 役務希望&lt;&gt;0)</formula>
    </cfRule>
  </conditionalFormatting>
  <conditionalFormatting sqref="L316:R316">
    <cfRule type="expression" dxfId="48" priority="49" stopIfTrue="1">
      <formula>AND(OR(K316="①",K316="②",K316="③",K316="④",K316="⑤",K316="⑥",K316="⑦",K316="⑧",K316="⑨",K316="⑩"),L316="")</formula>
    </cfRule>
  </conditionalFormatting>
  <conditionalFormatting sqref="K317">
    <cfRule type="expression" dxfId="47" priority="48" stopIfTrue="1">
      <formula>OR(希望&lt;&gt;0, 役務希望&lt;&gt;0)</formula>
    </cfRule>
  </conditionalFormatting>
  <conditionalFormatting sqref="L317:R317">
    <cfRule type="expression" dxfId="46" priority="47" stopIfTrue="1">
      <formula>AND(OR(K317="①",K317="②",K317="③",K317="④",K317="⑤",K317="⑥",K317="⑦",K317="⑧",K317="⑨",K317="⑩"),L317="")</formula>
    </cfRule>
  </conditionalFormatting>
  <conditionalFormatting sqref="K318">
    <cfRule type="expression" dxfId="45" priority="46" stopIfTrue="1">
      <formula>OR(希望&lt;&gt;0, 役務希望&lt;&gt;0)</formula>
    </cfRule>
  </conditionalFormatting>
  <conditionalFormatting sqref="L318:R318">
    <cfRule type="expression" dxfId="44" priority="45" stopIfTrue="1">
      <formula>AND(OR(K318="①",K318="②",K318="③",K318="④",K318="⑤",K318="⑥",K318="⑦",K318="⑧",K318="⑨",K318="⑩"),L318="")</formula>
    </cfRule>
  </conditionalFormatting>
  <conditionalFormatting sqref="K319">
    <cfRule type="expression" dxfId="43" priority="44" stopIfTrue="1">
      <formula>OR(希望&lt;&gt;0, 役務希望&lt;&gt;0)</formula>
    </cfRule>
  </conditionalFormatting>
  <conditionalFormatting sqref="L319:R319">
    <cfRule type="expression" dxfId="42" priority="43" stopIfTrue="1">
      <formula>AND(OR(K319="①",K319="②",K319="③",K319="④",K319="⑤",K319="⑥",K319="⑦",K319="⑧",K319="⑨",K319="⑩"),L319="")</formula>
    </cfRule>
  </conditionalFormatting>
  <conditionalFormatting sqref="K320">
    <cfRule type="expression" dxfId="41" priority="42" stopIfTrue="1">
      <formula>OR(希望&lt;&gt;0, 役務希望&lt;&gt;0)</formula>
    </cfRule>
  </conditionalFormatting>
  <conditionalFormatting sqref="L320:R320">
    <cfRule type="expression" dxfId="40" priority="41" stopIfTrue="1">
      <formula>AND(OR(K320="①",K320="②",K320="③",K320="④",K320="⑤",K320="⑥",K320="⑦",K320="⑧",K320="⑨",K320="⑩"),L320="")</formula>
    </cfRule>
  </conditionalFormatting>
  <conditionalFormatting sqref="K321">
    <cfRule type="expression" dxfId="39" priority="40" stopIfTrue="1">
      <formula>OR(希望&lt;&gt;0, 役務希望&lt;&gt;0)</formula>
    </cfRule>
  </conditionalFormatting>
  <conditionalFormatting sqref="L321:R321">
    <cfRule type="expression" dxfId="38" priority="39" stopIfTrue="1">
      <formula>AND(OR(K321="①",K321="②",K321="③",K321="④",K321="⑤",K321="⑥",K321="⑦",K321="⑧",K321="⑨",K321="⑩"),L321="")</formula>
    </cfRule>
  </conditionalFormatting>
  <conditionalFormatting sqref="K322">
    <cfRule type="expression" dxfId="37" priority="38" stopIfTrue="1">
      <formula>OR(希望&lt;&gt;0, 役務希望&lt;&gt;0)</formula>
    </cfRule>
  </conditionalFormatting>
  <conditionalFormatting sqref="L322:R322">
    <cfRule type="expression" dxfId="36" priority="37" stopIfTrue="1">
      <formula>AND(OR(K322="①",K322="②",K322="③",K322="④",K322="⑤",K322="⑥",K322="⑦",K322="⑧",K322="⑨",K322="⑩"),L322="")</formula>
    </cfRule>
  </conditionalFormatting>
  <conditionalFormatting sqref="K323">
    <cfRule type="expression" dxfId="35" priority="36" stopIfTrue="1">
      <formula>OR(希望&lt;&gt;0, 役務希望&lt;&gt;0)</formula>
    </cfRule>
  </conditionalFormatting>
  <conditionalFormatting sqref="L323:R323">
    <cfRule type="expression" dxfId="34" priority="35" stopIfTrue="1">
      <formula>AND(OR(K323="①",K323="②",K323="③",K323="④",K323="⑤",K323="⑥",K323="⑦",K323="⑧",K323="⑨",K323="⑩"),L323="")</formula>
    </cfRule>
  </conditionalFormatting>
  <conditionalFormatting sqref="K324">
    <cfRule type="expression" dxfId="33" priority="34" stopIfTrue="1">
      <formula>OR(希望&lt;&gt;0, 役務希望&lt;&gt;0)</formula>
    </cfRule>
  </conditionalFormatting>
  <conditionalFormatting sqref="L324:R324">
    <cfRule type="expression" dxfId="32" priority="33" stopIfTrue="1">
      <formula>AND(OR(K324="①",K324="②",K324="③",K324="④",K324="⑤",K324="⑥",K324="⑦",K324="⑧",K324="⑨",K324="⑩"),L324="")</formula>
    </cfRule>
  </conditionalFormatting>
  <conditionalFormatting sqref="K325">
    <cfRule type="expression" dxfId="31" priority="32" stopIfTrue="1">
      <formula>OR(希望&lt;&gt;0, 役務希望&lt;&gt;0)</formula>
    </cfRule>
  </conditionalFormatting>
  <conditionalFormatting sqref="L325:R325">
    <cfRule type="expression" dxfId="30" priority="31" stopIfTrue="1">
      <formula>AND(OR(K325="①",K325="②",K325="③",K325="④",K325="⑤",K325="⑥",K325="⑦",K325="⑧",K325="⑨",K325="⑩"),L325="")</formula>
    </cfRule>
  </conditionalFormatting>
  <conditionalFormatting sqref="K326">
    <cfRule type="expression" dxfId="29" priority="30" stopIfTrue="1">
      <formula>OR(希望&lt;&gt;0, 役務希望&lt;&gt;0)</formula>
    </cfRule>
  </conditionalFormatting>
  <conditionalFormatting sqref="L326:R326">
    <cfRule type="expression" dxfId="28" priority="29" stopIfTrue="1">
      <formula>AND(OR(K326="①",K326="②",K326="③",K326="④",K326="⑤",K326="⑥",K326="⑦",K326="⑧",K326="⑨",K326="⑩"),L326="")</formula>
    </cfRule>
  </conditionalFormatting>
  <conditionalFormatting sqref="K327">
    <cfRule type="expression" dxfId="27" priority="28" stopIfTrue="1">
      <formula>OR(希望&lt;&gt;0, 役務希望&lt;&gt;0)</formula>
    </cfRule>
  </conditionalFormatting>
  <conditionalFormatting sqref="L327:R327">
    <cfRule type="expression" dxfId="26" priority="27" stopIfTrue="1">
      <formula>AND(OR(K327="①",K327="②",K327="③",K327="④",K327="⑤",K327="⑥",K327="⑦",K327="⑧",K327="⑨",K327="⑩"),L327="")</formula>
    </cfRule>
  </conditionalFormatting>
  <conditionalFormatting sqref="K328">
    <cfRule type="expression" dxfId="25" priority="26" stopIfTrue="1">
      <formula>OR(希望&lt;&gt;0, 役務希望&lt;&gt;0)</formula>
    </cfRule>
  </conditionalFormatting>
  <conditionalFormatting sqref="L328:R328">
    <cfRule type="expression" dxfId="24" priority="25" stopIfTrue="1">
      <formula>AND(OR(K328="①",K328="②",K328="③",K328="④",K328="⑤",K328="⑥",K328="⑦",K328="⑧",K328="⑨",K328="⑩"),L328="")</formula>
    </cfRule>
  </conditionalFormatting>
  <conditionalFormatting sqref="K329">
    <cfRule type="expression" dxfId="23" priority="24" stopIfTrue="1">
      <formula>OR(希望&lt;&gt;0, 役務希望&lt;&gt;0)</formula>
    </cfRule>
  </conditionalFormatting>
  <conditionalFormatting sqref="L329:R329">
    <cfRule type="expression" dxfId="22" priority="23" stopIfTrue="1">
      <formula>AND(OR(K329="①",K329="②",K329="③",K329="④",K329="⑤",K329="⑥",K329="⑦",K329="⑧",K329="⑨",K329="⑩"),L329="")</formula>
    </cfRule>
  </conditionalFormatting>
  <conditionalFormatting sqref="K330">
    <cfRule type="expression" dxfId="21" priority="22" stopIfTrue="1">
      <formula>OR(希望&lt;&gt;0, 役務希望&lt;&gt;0)</formula>
    </cfRule>
  </conditionalFormatting>
  <conditionalFormatting sqref="L330:R330">
    <cfRule type="expression" dxfId="20" priority="21" stopIfTrue="1">
      <formula>AND(OR(K330="①",K330="②",K330="③",K330="④",K330="⑤",K330="⑥",K330="⑦",K330="⑧",K330="⑨",K330="⑩"),L330="")</formula>
    </cfRule>
  </conditionalFormatting>
  <conditionalFormatting sqref="K331">
    <cfRule type="expression" dxfId="19" priority="20" stopIfTrue="1">
      <formula>OR(希望&lt;&gt;0, 役務希望&lt;&gt;0)</formula>
    </cfRule>
  </conditionalFormatting>
  <conditionalFormatting sqref="L331:R331">
    <cfRule type="expression" dxfId="18" priority="19" stopIfTrue="1">
      <formula>AND(OR(K331="①",K331="②",K331="③",K331="④",K331="⑤",K331="⑥",K331="⑦",K331="⑧",K331="⑨",K331="⑩"),L331="")</formula>
    </cfRule>
  </conditionalFormatting>
  <conditionalFormatting sqref="K332">
    <cfRule type="expression" dxfId="17" priority="18" stopIfTrue="1">
      <formula>OR(希望&lt;&gt;0, 役務希望&lt;&gt;0)</formula>
    </cfRule>
  </conditionalFormatting>
  <conditionalFormatting sqref="L332:R332">
    <cfRule type="expression" dxfId="16" priority="17" stopIfTrue="1">
      <formula>AND(OR(K332="①",K332="②",K332="③",K332="④",K332="⑤",K332="⑥",K332="⑦",K332="⑧",K332="⑨",K332="⑩"),L332="")</formula>
    </cfRule>
  </conditionalFormatting>
  <conditionalFormatting sqref="K333">
    <cfRule type="expression" dxfId="15" priority="16" stopIfTrue="1">
      <formula>OR(希望&lt;&gt;0, 役務希望&lt;&gt;0)</formula>
    </cfRule>
  </conditionalFormatting>
  <conditionalFormatting sqref="L333:R333">
    <cfRule type="expression" dxfId="14" priority="15" stopIfTrue="1">
      <formula>AND(OR(K333="①",K333="②",K333="③",K333="④",K333="⑤",K333="⑥",K333="⑦",K333="⑧",K333="⑨",K333="⑩"),L333="")</formula>
    </cfRule>
  </conditionalFormatting>
  <conditionalFormatting sqref="K334">
    <cfRule type="expression" dxfId="13" priority="14" stopIfTrue="1">
      <formula>OR(希望&lt;&gt;0, 役務希望&lt;&gt;0)</formula>
    </cfRule>
  </conditionalFormatting>
  <conditionalFormatting sqref="L334:R334">
    <cfRule type="expression" dxfId="12" priority="13" stopIfTrue="1">
      <formula>AND(OR(K334="①",K334="②",K334="③",K334="④",K334="⑤",K334="⑥",K334="⑦",K334="⑧",K334="⑨",K334="⑩"),L334="")</formula>
    </cfRule>
  </conditionalFormatting>
  <conditionalFormatting sqref="K335">
    <cfRule type="expression" dxfId="11" priority="12" stopIfTrue="1">
      <formula>OR(希望&lt;&gt;0, 役務希望&lt;&gt;0)</formula>
    </cfRule>
  </conditionalFormatting>
  <conditionalFormatting sqref="L335:R335">
    <cfRule type="expression" dxfId="10" priority="11" stopIfTrue="1">
      <formula>AND(OR(K335="①",K335="②",K335="③",K335="④",K335="⑤",K335="⑥",K335="⑦",K335="⑧",K335="⑨",K335="⑩"),L335="")</formula>
    </cfRule>
  </conditionalFormatting>
  <conditionalFormatting sqref="K336">
    <cfRule type="expression" dxfId="9" priority="10" stopIfTrue="1">
      <formula>OR(希望&lt;&gt;0, 役務希望&lt;&gt;0)</formula>
    </cfRule>
  </conditionalFormatting>
  <conditionalFormatting sqref="L336:R336">
    <cfRule type="expression" dxfId="8" priority="9" stopIfTrue="1">
      <formula>AND(OR(K336="①",K336="②",K336="③",K336="④",K336="⑤",K336="⑥",K336="⑦",K336="⑧",K336="⑨",K336="⑩"),L336="")</formula>
    </cfRule>
  </conditionalFormatting>
  <conditionalFormatting sqref="K337">
    <cfRule type="expression" dxfId="7" priority="8" stopIfTrue="1">
      <formula>OR(希望&lt;&gt;0, 役務希望&lt;&gt;0)</formula>
    </cfRule>
  </conditionalFormatting>
  <conditionalFormatting sqref="L337:R337">
    <cfRule type="expression" dxfId="6" priority="7" stopIfTrue="1">
      <formula>AND(OR(K337="①",K337="②",K337="③",K337="④",K337="⑤",K337="⑥",K337="⑦",K337="⑧",K337="⑨",K337="⑩"),L337="")</formula>
    </cfRule>
  </conditionalFormatting>
  <conditionalFormatting sqref="K338">
    <cfRule type="expression" dxfId="5" priority="6" stopIfTrue="1">
      <formula>OR(希望&lt;&gt;0, 役務希望&lt;&gt;0)</formula>
    </cfRule>
  </conditionalFormatting>
  <conditionalFormatting sqref="L338:R338">
    <cfRule type="expression" dxfId="4" priority="5" stopIfTrue="1">
      <formula>AND(OR(K338="①",K338="②",K338="③",K338="④",K338="⑤",K338="⑥",K338="⑦",K338="⑧",K338="⑨",K338="⑩"),L338="")</formula>
    </cfRule>
  </conditionalFormatting>
  <conditionalFormatting sqref="K339">
    <cfRule type="expression" dxfId="3" priority="4" stopIfTrue="1">
      <formula>OR(希望&lt;&gt;0, 役務希望&lt;&gt;0)</formula>
    </cfRule>
  </conditionalFormatting>
  <conditionalFormatting sqref="L339:R339">
    <cfRule type="expression" dxfId="2" priority="3" stopIfTrue="1">
      <formula>AND(OR(K339="①",K339="②",K339="③",K339="④",K339="⑤",K339="⑥",K339="⑦",K339="⑧",K339="⑨",K339="⑩"),L339="")</formula>
    </cfRule>
  </conditionalFormatting>
  <conditionalFormatting sqref="K340">
    <cfRule type="expression" dxfId="1" priority="2" stopIfTrue="1">
      <formula>OR(希望&lt;&gt;0, 役務希望&lt;&gt;0)</formula>
    </cfRule>
  </conditionalFormatting>
  <conditionalFormatting sqref="L340:R340">
    <cfRule type="expression" dxfId="0" priority="1" stopIfTrue="1">
      <formula>AND(OR(K340="①",K340="②",K340="③",K340="④",K340="⑤",K340="⑥",K340="⑦",K340="⑧",K340="⑨",K340="⑩"),L340="")</formula>
    </cfRule>
  </conditionalFormatting>
  <dataValidations count="313">
    <dataValidation type="whole" imeMode="halfAlpha" allowBlank="1" showInputMessage="1" showErrorMessage="1" error="7桁の数字を入力してください" sqref="I20:M20" xr:uid="{68B0ED97-768B-427F-A7BB-0F884632E409}">
      <formula1>0</formula1>
      <formula2>9999999</formula2>
    </dataValidation>
    <dataValidation errorStyle="warning" imeMode="hiragana" allowBlank="1" showInputMessage="1" showErrorMessage="1" sqref="I22:Y22" xr:uid="{3E7CCD54-FFCB-4975-A5AD-6F2B0CF300DD}"/>
    <dataValidation errorStyle="warning" imeMode="fullKatakana" allowBlank="1" showInputMessage="1" showErrorMessage="1" sqref="I24:Y24" xr:uid="{38F798C1-DC43-42BB-A5A3-A6CF979AE25F}"/>
    <dataValidation errorStyle="warning" imeMode="hiragana" allowBlank="1" showInputMessage="1" showErrorMessage="1" sqref="I26:Y26" xr:uid="{01FE848F-99AA-4091-9579-AEA8A7EFB922}"/>
    <dataValidation errorStyle="warning" imeMode="hiragana" allowBlank="1" showInputMessage="1" showErrorMessage="1" sqref="I28:Y28" xr:uid="{C2B8F056-5AC7-4530-B2C4-A32C23833F03}"/>
    <dataValidation errorStyle="warning" imeMode="fullKatakana" allowBlank="1" showInputMessage="1" showErrorMessage="1" sqref="I30:Y30" xr:uid="{9E5DA757-E051-46A5-8BDE-FBF5AEC434E3}"/>
    <dataValidation errorStyle="warning" imeMode="hiragana" allowBlank="1" showInputMessage="1" showErrorMessage="1" sqref="I32:Y32" xr:uid="{1B141CEB-B145-4784-B7D1-C4A96912014E}"/>
    <dataValidation errorStyle="warning" imeMode="halfAlpha" allowBlank="1" showInputMessage="1" showErrorMessage="1" sqref="I34:M34" xr:uid="{75563DBA-B183-4963-BF66-13746C77C191}"/>
    <dataValidation errorStyle="warning" imeMode="halfAlpha" allowBlank="1" showInputMessage="1" showErrorMessage="1" sqref="I36:M36" xr:uid="{D38389D5-99CF-4B46-BE90-1D38C1CE9618}"/>
    <dataValidation errorStyle="warning" imeMode="halfAlpha" allowBlank="1" showInputMessage="1" showErrorMessage="1" sqref="I38:Y38" xr:uid="{98E16AB3-EADC-4336-A7FD-609273B88E5C}"/>
    <dataValidation type="list" imeMode="halfAlpha" allowBlank="1" showInputMessage="1" showErrorMessage="1" error="リストから選択してください" sqref="I40:M40" xr:uid="{4A206900-8FCF-4617-9C04-90049AD002F0}">
      <formula1>"一致する,一致しない"</formula1>
    </dataValidation>
    <dataValidation type="list" imeMode="halfAlpha" allowBlank="1" showInputMessage="1" showErrorMessage="1" error="リストから選択してください" sqref="I63:M63" xr:uid="{20AE56ED-7632-44D8-BAA7-0145C2FEAFC9}">
      <formula1>"しない,する"</formula1>
    </dataValidation>
    <dataValidation type="whole" imeMode="halfAlpha" allowBlank="1" showInputMessage="1" showErrorMessage="1" error="7桁の数字を入力してください" sqref="I69:M69" xr:uid="{5BAFDD90-33EC-4ACD-A780-7723FD7D9A8F}">
      <formula1>0</formula1>
      <formula2>9999999</formula2>
    </dataValidation>
    <dataValidation errorStyle="warning" imeMode="hiragana" allowBlank="1" showInputMessage="1" showErrorMessage="1" sqref="I71:Y71" xr:uid="{5CFE4072-072C-4BD3-9D72-218885D39853}"/>
    <dataValidation errorStyle="warning" imeMode="fullKatakana" allowBlank="1" showInputMessage="1" showErrorMessage="1" sqref="I73:Y73" xr:uid="{3BAFCA59-C3AC-47F7-B8DD-FEB491D09152}"/>
    <dataValidation errorStyle="warning" imeMode="hiragana" allowBlank="1" showInputMessage="1" showErrorMessage="1" sqref="I75:Y75" xr:uid="{342FBCBA-C872-4CD5-8F96-6C64A2F14374}"/>
    <dataValidation errorStyle="warning" imeMode="hiragana" allowBlank="1" showInputMessage="1" showErrorMessage="1" sqref="I77:Y77" xr:uid="{B2B249F9-1A2B-42A7-A943-586EE72CA758}"/>
    <dataValidation errorStyle="warning" imeMode="fullKatakana" allowBlank="1" showInputMessage="1" showErrorMessage="1" sqref="I79:Y79" xr:uid="{CCD959A3-C941-44DA-A85D-6396A0CA0597}"/>
    <dataValidation errorStyle="warning" imeMode="hiragana" allowBlank="1" showInputMessage="1" showErrorMessage="1" sqref="I81:Y81" xr:uid="{5A5520E8-0EBD-422A-A106-802EBD8A4C82}"/>
    <dataValidation errorStyle="warning" imeMode="halfAlpha" allowBlank="1" showInputMessage="1" showErrorMessage="1" sqref="I83:M83" xr:uid="{CD871FD3-48A5-4C5B-A823-ED1FEB66801A}"/>
    <dataValidation errorStyle="warning" imeMode="halfAlpha" allowBlank="1" showInputMessage="1" showErrorMessage="1" sqref="I85:M85" xr:uid="{CD2B7C21-4A77-42DB-A7FA-1D46437CDEB4}"/>
    <dataValidation errorStyle="warning" imeMode="halfAlpha" allowBlank="1" showInputMessage="1" showErrorMessage="1" sqref="I87:Y87" xr:uid="{D31403F9-4D91-4CEA-8623-40A9178D4785}"/>
    <dataValidation errorStyle="warning" imeMode="hiragana" allowBlank="1" showInputMessage="1" showErrorMessage="1" sqref="I112:Y112" xr:uid="{1297552B-9DFB-47C6-9D5E-B119C6B70FEE}"/>
    <dataValidation errorStyle="warning" imeMode="fullKatakana" allowBlank="1" showInputMessage="1" showErrorMessage="1" sqref="I114:Y114" xr:uid="{79F228ED-BA8D-42A3-94BD-9232BDB62F00}"/>
    <dataValidation errorStyle="warning" imeMode="hiragana" allowBlank="1" showInputMessage="1" showErrorMessage="1" sqref="I116:Y116" xr:uid="{F3B6451E-C5D2-47BC-A3E9-5D49C2512C8D}"/>
    <dataValidation errorStyle="warning" imeMode="halfAlpha" allowBlank="1" showInputMessage="1" showErrorMessage="1" sqref="I118:M118" xr:uid="{DC11EB7F-8E68-4633-B68C-BF35B566C75E}"/>
    <dataValidation errorStyle="warning" imeMode="halfAlpha" allowBlank="1" showInputMessage="1" showErrorMessage="1" sqref="P118" xr:uid="{2207DD0A-B44B-49C1-B9A4-056C414A1BCD}"/>
    <dataValidation errorStyle="warning" imeMode="halfAlpha" allowBlank="1" showInputMessage="1" showErrorMessage="1" sqref="I120:M120" xr:uid="{93DB64A7-927C-4DB8-9D32-12516C923150}"/>
    <dataValidation errorStyle="warning" imeMode="halfAlpha" allowBlank="1" showInputMessage="1" showErrorMessage="1" sqref="I122:Y122" xr:uid="{6756062C-FCFD-4EEB-8CF4-6EAC41C9F2A5}"/>
    <dataValidation type="list" imeMode="halfAlpha" allowBlank="1" showInputMessage="1" showErrorMessage="1" error="リストから選択してください" sqref="I149:M149" xr:uid="{EE9C776F-ABB8-4BAE-B609-86B8057B50D7}">
      <formula1>"しない,する"</formula1>
    </dataValidation>
    <dataValidation type="whole" imeMode="halfAlpha" allowBlank="1" showInputMessage="1" showErrorMessage="1" error="7桁の数字を入力してください" sqref="I151:M151" xr:uid="{B413B8F1-CB1F-4649-8432-5B30CB4A865B}">
      <formula1>0</formula1>
      <formula2>9999999</formula2>
    </dataValidation>
    <dataValidation errorStyle="warning" imeMode="hiragana" allowBlank="1" showInputMessage="1" showErrorMessage="1" sqref="I153:Y153" xr:uid="{1FA3BE38-0A3E-4525-8391-C009367D4483}"/>
    <dataValidation errorStyle="warning" imeMode="fullKatakana" allowBlank="1" showInputMessage="1" showErrorMessage="1" sqref="I155:Y155" xr:uid="{6DDA2E5A-42D1-4070-B6CC-FFAD7D419B0A}"/>
    <dataValidation errorStyle="warning" imeMode="hiragana" allowBlank="1" showInputMessage="1" showErrorMessage="1" sqref="I157:Y157" xr:uid="{4627719B-9328-4C6A-B988-F67BF67CC9AD}"/>
    <dataValidation errorStyle="warning" imeMode="halfAlpha" allowBlank="1" showInputMessage="1" showErrorMessage="1" sqref="I159:M159" xr:uid="{D1043DB2-5F88-4EB7-B5C2-551FC0A9DD68}"/>
    <dataValidation errorStyle="warning" imeMode="halfAlpha" allowBlank="1" showInputMessage="1" showErrorMessage="1" sqref="I161:M161" xr:uid="{D2B04731-C34B-4793-8184-C057DB5CF61A}"/>
    <dataValidation type="date" imeMode="halfAlpha" allowBlank="1" showInputMessage="1" showErrorMessage="1" error="有効な日付を入力してください" sqref="I171:M171" xr:uid="{B2E9BE2C-50E3-44F0-A9AE-4FD77C4C82BA}">
      <formula1>92</formula1>
      <formula2>73415</formula2>
    </dataValidation>
    <dataValidation type="date" imeMode="halfAlpha" allowBlank="1" showInputMessage="1" showErrorMessage="1" error="有効な日付を入力してください" sqref="I172:M172" xr:uid="{0DA6FF15-31ED-478E-A15B-2A2FF6CFC6D7}">
      <formula1>92</formula1>
      <formula2>73415</formula2>
    </dataValidation>
    <dataValidation type="date" imeMode="halfAlpha" allowBlank="1" showInputMessage="1" showErrorMessage="1" error="有効な日付を入力してください" sqref="O171:R171" xr:uid="{79375A30-D192-49C7-8720-B2B133D8113D}">
      <formula1>92</formula1>
      <formula2>73415</formula2>
    </dataValidation>
    <dataValidation type="date" imeMode="halfAlpha" allowBlank="1" showInputMessage="1" showErrorMessage="1" error="有効な日付を入力してください" sqref="O172:R172" xr:uid="{C67F246E-110C-4117-B61C-1178389245A7}">
      <formula1>92</formula1>
      <formula2>73415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173:N173" xr:uid="{1382424E-030C-4A28-8005-B66EEE686A3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O173:S173" xr:uid="{0E6CA92D-733F-4500-B4C4-58A2E405740F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T173:V173" xr:uid="{56E8AC37-9C01-46A5-8A3F-18BFE64CB72E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177:M177" xr:uid="{67918D65-8648-4DBB-97EA-ABA7CCBDFAA2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N177:P177" xr:uid="{7773CD7B-1BC3-4900-8044-3D37DFC3DDB3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77:S177" xr:uid="{D43F475A-1A13-4AD7-ABBE-BD70A95BFE9D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T177:V177" xr:uid="{FE414F64-4ED9-406C-B50C-94CFA23777C2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178:M178" xr:uid="{D8328DAD-4404-4CBE-923C-35B48709B95F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N178:P178" xr:uid="{9D84DE0D-585B-4756-AA31-4AE030D68A07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78:S178" xr:uid="{46C3485A-3FCF-4985-A6C2-8AB83804A3E7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T178:V178" xr:uid="{971FD95E-332D-444A-B06D-4C2C209F1B10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179:M179" xr:uid="{F1771541-92CE-4C86-884F-67EE9403AB97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N179:P179" xr:uid="{0444E345-2945-4713-BB4B-0DBEA4E406E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79:S179" xr:uid="{D33A4AED-7254-47CB-89D4-09566E5B5D72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T179:V179" xr:uid="{3550716C-395C-4D52-882B-97B95D339DAA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180:M180" xr:uid="{CF335FA5-956F-455B-BE5E-9E27C6BE59C4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N180:P180" xr:uid="{7458B89F-28D9-48BD-8275-D3733A9C2EAD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Q180:S180" xr:uid="{D28DD474-A4E0-4BB6-9E32-62EB9AD414B6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T180:V180" xr:uid="{B6D07769-65A6-4043-BA97-B09004B335BA}">
      <formula1>-9999999999</formula1>
      <formula2>9999999999</formula2>
    </dataValidation>
    <dataValidation type="list" imeMode="halfAlpha" allowBlank="1" showInputMessage="1" showErrorMessage="1" error="リストから選択してください" sqref="K186" xr:uid="{57DF4F15-AD66-456D-94D3-EE0BD4304006}">
      <formula1>"○,　"</formula1>
    </dataValidation>
    <dataValidation type="list" imeMode="halfAlpha" allowBlank="1" showInputMessage="1" showErrorMessage="1" error="リストから選択してください" sqref="K187" xr:uid="{17763F51-9D32-4E9C-95B1-0E247EC908A0}">
      <formula1>"○,　"</formula1>
    </dataValidation>
    <dataValidation errorStyle="warning" imeMode="hiragana" allowBlank="1" showInputMessage="1" showErrorMessage="1" sqref="L187:O187" xr:uid="{536A7894-7019-4D28-9EC3-9D0B13312A67}"/>
    <dataValidation type="list" imeMode="halfAlpha" allowBlank="1" showInputMessage="1" showErrorMessage="1" error="リストから選択してください" sqref="K188" xr:uid="{AB2CD9CA-162B-47A2-B9B7-E7BA2CECDC9D}">
      <formula1>"○,　"</formula1>
    </dataValidation>
    <dataValidation errorStyle="warning" imeMode="hiragana" allowBlank="1" showInputMessage="1" showErrorMessage="1" sqref="L188:O188" xr:uid="{D1DF572A-62D0-40D5-A2F2-63D8A7F05069}"/>
    <dataValidation type="list" imeMode="halfAlpha" allowBlank="1" showInputMessage="1" showErrorMessage="1" error="リストから選択してください" sqref="K189:K190" xr:uid="{F6B51FC9-3388-49D5-AAF7-C3AE3C157F65}">
      <formula1>"○,　"</formula1>
    </dataValidation>
    <dataValidation errorStyle="warning" imeMode="hiragana" allowBlank="1" showInputMessage="1" showErrorMessage="1" sqref="L189:O189" xr:uid="{3BB82FAD-9ED2-4C1D-B77E-B2308B0ACE9B}"/>
    <dataValidation type="whole" imeMode="halfAlpha" allowBlank="1" showInputMessage="1" showErrorMessage="1" error="有効な数字を入力してください" sqref="P189:Q189" xr:uid="{3E0DE63E-583C-462C-9187-E27D5E50E0A3}">
      <formula1>0</formula1>
      <formula2>100</formula2>
    </dataValidation>
    <dataValidation errorStyle="warning" imeMode="hiragana" allowBlank="1" showInputMessage="1" showErrorMessage="1" sqref="L190:O190" xr:uid="{29B457CC-BF21-4BB0-B06F-48E6E569B6C2}"/>
    <dataValidation type="whole" imeMode="halfAlpha" allowBlank="1" showInputMessage="1" showErrorMessage="1" error="有効な数字を入力してください" sqref="P190:Q190" xr:uid="{B12703F0-F3AF-4AAA-A00B-E3BB44334DFB}">
      <formula1>0</formula1>
      <formula2>100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193:M193" xr:uid="{54EAD2E2-FF77-4AD8-96F8-BACB5F487FF1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194:M194" xr:uid="{7D3C9746-AD21-453D-A63C-A00AC6210D90}">
      <formula1>-9999999999</formula1>
      <formula2>9999999999</formula2>
    </dataValidation>
    <dataValidation type="whole" imeMode="halfAlpha" allowBlank="1" showInputMessage="1" showErrorMessage="1" error="有効な数字を入力してください" sqref="I197:M197" xr:uid="{B7CBF208-90FF-43A4-A9C7-BE9A980FE3F7}">
      <formula1>0</formula1>
      <formula2>9999999999</formula2>
    </dataValidation>
    <dataValidation type="whole" imeMode="halfAlpha" allowBlank="1" showInputMessage="1" showErrorMessage="1" error="有効な数字を入力してください" sqref="I199:M199" xr:uid="{5C32346D-7715-401B-B6C8-7A4B504C95E6}">
      <formula1>0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203:M203" xr:uid="{BD4FC534-FC12-4DBB-919C-2B66DBF41395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204:M204" xr:uid="{2B7C1D09-7E9B-48AF-B053-DC5D1720518A}">
      <formula1>-9999999999</formula1>
      <formula2>9999999999</formula2>
    </dataValidation>
    <dataValidation type="whole" imeMode="halfAlpha" allowBlank="1" showInputMessage="1" showErrorMessage="1" error="有効な数字を入力してください。10兆円以上になる場合は、9,999,999,999と入力してください" sqref="I205:M205" xr:uid="{15834A33-689C-47A9-87FD-E5C93A5701A4}">
      <formula1>-9999999999</formula1>
      <formula2>9999999999</formula2>
    </dataValidation>
    <dataValidation errorStyle="warning" imeMode="hiragana" allowBlank="1" showInputMessage="1" showErrorMessage="1" sqref="E210:Y210" xr:uid="{4DA9DA7B-4135-4C24-8A20-087CB706399A}"/>
    <dataValidation type="list" imeMode="halfAlpha" allowBlank="1" showInputMessage="1" showErrorMessage="1" error="リストから選択してください" sqref="K220" xr:uid="{C5A420E5-D96E-489F-ACD7-77A929CB1E86}">
      <formula1>"①,②,③,④,⑤,⑥,⑦,⑧,⑨,⑩,　"</formula1>
    </dataValidation>
    <dataValidation errorStyle="warning" imeMode="hiragana" allowBlank="1" showInputMessage="1" showErrorMessage="1" sqref="L220:R220" xr:uid="{F896E5D1-AF34-4C7E-BAC4-F935B53DF752}"/>
    <dataValidation type="list" imeMode="halfAlpha" allowBlank="1" showInputMessage="1" showErrorMessage="1" error="リストから選択してください" sqref="K221" xr:uid="{9BAD813A-651C-466C-ABB3-C0E1D9092DCF}">
      <formula1>"①,②,③,④,⑤,⑥,⑦,⑧,⑨,⑩,　"</formula1>
    </dataValidation>
    <dataValidation errorStyle="warning" imeMode="hiragana" allowBlank="1" showInputMessage="1" showErrorMessage="1" sqref="L221:R221" xr:uid="{CA3785EB-DB03-4A33-88AD-F768B3A4A858}"/>
    <dataValidation type="list" imeMode="halfAlpha" allowBlank="1" showInputMessage="1" showErrorMessage="1" error="リストから選択してください" sqref="K222" xr:uid="{A7DA23C1-BFD6-49EA-BE37-4BAE9BFAA56C}">
      <formula1>"①,②,③,④,⑤,⑥,⑦,⑧,⑨,⑩,　"</formula1>
    </dataValidation>
    <dataValidation errorStyle="warning" imeMode="hiragana" allowBlank="1" showInputMessage="1" showErrorMessage="1" sqref="L222:R222" xr:uid="{432E69DE-F891-4E72-B20D-B3044795FAD7}"/>
    <dataValidation type="list" imeMode="halfAlpha" allowBlank="1" showInputMessage="1" showErrorMessage="1" error="リストから選択してください" sqref="K223" xr:uid="{17379B4D-CA43-4715-B6B1-68A587CC9F6D}">
      <formula1>"①,②,③,④,⑤,⑥,⑦,⑧,⑨,⑩,　"</formula1>
    </dataValidation>
    <dataValidation errorStyle="warning" imeMode="hiragana" allowBlank="1" showInputMessage="1" showErrorMessage="1" sqref="L223:R223" xr:uid="{DBA257CC-E917-4C29-8646-E646B9014BA5}"/>
    <dataValidation type="list" imeMode="halfAlpha" allowBlank="1" showInputMessage="1" showErrorMessage="1" error="リストから選択してください" sqref="K224" xr:uid="{ED863797-6160-4598-B70C-BD3079594F4D}">
      <formula1>"①,②,③,④,⑤,⑥,⑦,⑧,⑨,⑩,　"</formula1>
    </dataValidation>
    <dataValidation errorStyle="warning" imeMode="hiragana" allowBlank="1" showInputMessage="1" showErrorMessage="1" sqref="L224:R224" xr:uid="{D9204DDC-4561-4588-AB8F-0786FB6691AE}"/>
    <dataValidation type="list" imeMode="halfAlpha" allowBlank="1" showInputMessage="1" showErrorMessage="1" error="リストから選択してください" sqref="K225" xr:uid="{5B3333D3-59A2-47E5-B8CD-7FB8AF3382B1}">
      <formula1>"①,②,③,④,⑤,⑥,⑦,⑧,⑨,⑩,　"</formula1>
    </dataValidation>
    <dataValidation errorStyle="warning" imeMode="hiragana" allowBlank="1" showInputMessage="1" showErrorMessage="1" sqref="L225:R225" xr:uid="{70B81D0D-A30A-4B2E-84CD-4D470B73A1D8}"/>
    <dataValidation type="list" imeMode="halfAlpha" allowBlank="1" showInputMessage="1" showErrorMessage="1" error="リストから選択してください" sqref="K226" xr:uid="{C0968781-D682-4CE5-9598-F53972655248}">
      <formula1>"①,②,③,④,⑤,⑥,⑦,⑧,⑨,⑩,　"</formula1>
    </dataValidation>
    <dataValidation errorStyle="warning" imeMode="hiragana" allowBlank="1" showInputMessage="1" showErrorMessage="1" sqref="L226:R226" xr:uid="{8FEB851D-92A1-4F6E-A1A7-D64492F814A2}"/>
    <dataValidation type="list" imeMode="halfAlpha" allowBlank="1" showInputMessage="1" showErrorMessage="1" error="リストから選択してください" sqref="K227" xr:uid="{14D185AF-7E90-45EF-AF01-9896C0344440}">
      <formula1>"①,②,③,④,⑤,⑥,⑦,⑧,⑨,⑩,　"</formula1>
    </dataValidation>
    <dataValidation errorStyle="warning" imeMode="hiragana" allowBlank="1" showInputMessage="1" showErrorMessage="1" sqref="L227:R227" xr:uid="{0D29A0E7-58CB-4E52-ABEB-89D8B06C513E}"/>
    <dataValidation type="list" imeMode="halfAlpha" allowBlank="1" showInputMessage="1" showErrorMessage="1" error="リストから選択してください" sqref="K228" xr:uid="{973CBF0E-48AB-4BE0-884D-EFC4C72D005F}">
      <formula1>"①,②,③,④,⑤,⑥,⑦,⑧,⑨,⑩,　"</formula1>
    </dataValidation>
    <dataValidation errorStyle="warning" imeMode="hiragana" allowBlank="1" showInputMessage="1" showErrorMessage="1" sqref="L228:R228" xr:uid="{CF40B2A4-A49F-45D9-A31E-C5587283707F}"/>
    <dataValidation type="list" imeMode="halfAlpha" allowBlank="1" showInputMessage="1" showErrorMessage="1" error="リストから選択してください" sqref="K229" xr:uid="{0A49823D-7E66-4107-AEA7-DA844BDD567B}">
      <formula1>"①,②,③,④,⑤,⑥,⑦,⑧,⑨,⑩,　"</formula1>
    </dataValidation>
    <dataValidation errorStyle="warning" imeMode="hiragana" allowBlank="1" showInputMessage="1" showErrorMessage="1" sqref="L229:R229" xr:uid="{02C0BE89-2D10-404E-AAC0-A19A4CA54B5F}"/>
    <dataValidation type="list" imeMode="halfAlpha" allowBlank="1" showInputMessage="1" showErrorMessage="1" error="リストから選択してください" sqref="K230" xr:uid="{F9EAE396-9712-471F-95B7-70D3FED444DE}">
      <formula1>"①,②,③,④,⑤,⑥,⑦,⑧,⑨,⑩,　"</formula1>
    </dataValidation>
    <dataValidation errorStyle="warning" imeMode="hiragana" allowBlank="1" showInputMessage="1" showErrorMessage="1" sqref="L230:R230" xr:uid="{C59CDC13-9B60-40EF-8552-43A2FBE23D0B}"/>
    <dataValidation type="list" imeMode="halfAlpha" allowBlank="1" showInputMessage="1" showErrorMessage="1" error="リストから選択してください" sqref="K231" xr:uid="{202065DC-81EF-48B5-B775-C726AA1F1A9F}">
      <formula1>"①,②,③,④,⑤,⑥,⑦,⑧,⑨,⑩,　"</formula1>
    </dataValidation>
    <dataValidation errorStyle="warning" imeMode="hiragana" allowBlank="1" showInputMessage="1" showErrorMessage="1" sqref="L231:R231" xr:uid="{67E452DC-A4B3-4684-BA71-70930FA0183C}"/>
    <dataValidation type="list" imeMode="halfAlpha" allowBlank="1" showInputMessage="1" showErrorMessage="1" error="リストから選択してください" sqref="K232" xr:uid="{33B28E0C-3201-4E79-95AA-5E2319658BAC}">
      <formula1>"①,②,③,④,⑤,⑥,⑦,⑧,⑨,⑩,　"</formula1>
    </dataValidation>
    <dataValidation errorStyle="warning" imeMode="hiragana" allowBlank="1" showInputMessage="1" showErrorMessage="1" sqref="L232:R232" xr:uid="{FF654AC2-A610-4990-9E54-066C78C8950A}"/>
    <dataValidation type="list" imeMode="halfAlpha" allowBlank="1" showInputMessage="1" showErrorMessage="1" error="リストから選択してください" sqref="K233" xr:uid="{32364432-CE90-44B5-AB85-CAA59A9C1E18}">
      <formula1>"①,②,③,④,⑤,⑥,⑦,⑧,⑨,⑩,　"</formula1>
    </dataValidation>
    <dataValidation errorStyle="warning" imeMode="hiragana" allowBlank="1" showInputMessage="1" showErrorMessage="1" sqref="L233:R233" xr:uid="{6C693125-FA74-4373-8DD4-AD35D35DAFE6}"/>
    <dataValidation type="list" imeMode="halfAlpha" allowBlank="1" showInputMessage="1" showErrorMessage="1" error="リストから選択してください" sqref="K234" xr:uid="{671F2312-3D66-448D-AE68-566CFB9E3C45}">
      <formula1>"①,②,③,④,⑤,⑥,⑦,⑧,⑨,⑩,　"</formula1>
    </dataValidation>
    <dataValidation errorStyle="warning" imeMode="hiragana" allowBlank="1" showInputMessage="1" showErrorMessage="1" sqref="L234:R234" xr:uid="{DDBB519A-8C7A-4475-B8A3-8469A75E9096}"/>
    <dataValidation type="list" imeMode="halfAlpha" allowBlank="1" showInputMessage="1" showErrorMessage="1" error="リストから選択してください" sqref="K235" xr:uid="{B7F189BB-193E-46D2-B757-343ED99FBDD5}">
      <formula1>"①,②,③,④,⑤,⑥,⑦,⑧,⑨,⑩,　"</formula1>
    </dataValidation>
    <dataValidation errorStyle="warning" imeMode="hiragana" allowBlank="1" showInputMessage="1" showErrorMessage="1" sqref="L235:R235" xr:uid="{61419508-93F4-4453-BEC5-D02264E9BCF2}"/>
    <dataValidation type="list" imeMode="halfAlpha" allowBlank="1" showInputMessage="1" showErrorMessage="1" error="リストから選択してください" sqref="K236" xr:uid="{C0D3523A-0541-4D01-B400-250408813884}">
      <formula1>"①,②,③,④,⑤,⑥,⑦,⑧,⑨,⑩,　"</formula1>
    </dataValidation>
    <dataValidation errorStyle="warning" imeMode="hiragana" allowBlank="1" showInputMessage="1" showErrorMessage="1" sqref="L236:R236" xr:uid="{C74DD032-0EA6-4232-A143-9560D4256325}"/>
    <dataValidation type="list" imeMode="halfAlpha" allowBlank="1" showInputMessage="1" showErrorMessage="1" error="リストから選択してください" sqref="K237" xr:uid="{E4369CCA-B4CA-4580-9F10-1738F34AE588}">
      <formula1>"①,②,③,④,⑤,⑥,⑦,⑧,⑨,⑩,　"</formula1>
    </dataValidation>
    <dataValidation errorStyle="warning" imeMode="hiragana" allowBlank="1" showInputMessage="1" showErrorMessage="1" sqref="L237:R237" xr:uid="{A5BEF13E-EB67-4310-B7F4-D4F8A0FC315B}"/>
    <dataValidation type="list" imeMode="halfAlpha" allowBlank="1" showInputMessage="1" showErrorMessage="1" error="リストから選択してください" sqref="K238" xr:uid="{90021EC0-EF00-47E9-A28D-B0E141F06472}">
      <formula1>"①,②,③,④,⑤,⑥,⑦,⑧,⑨,⑩,　"</formula1>
    </dataValidation>
    <dataValidation errorStyle="warning" imeMode="hiragana" allowBlank="1" showInputMessage="1" showErrorMessage="1" sqref="L238:R238" xr:uid="{C2F4078D-1BB8-420C-B862-C0D739870CC2}"/>
    <dataValidation type="list" imeMode="halfAlpha" allowBlank="1" showInputMessage="1" showErrorMessage="1" error="リストから選択してください" sqref="K239" xr:uid="{84BD2112-088C-4B92-9CE4-5721E496925A}">
      <formula1>"①,②,③,④,⑤,⑥,⑦,⑧,⑨,⑩,　"</formula1>
    </dataValidation>
    <dataValidation errorStyle="warning" imeMode="hiragana" allowBlank="1" showInputMessage="1" showErrorMessage="1" sqref="L239:R239" xr:uid="{A3F477E7-E04D-4646-9024-67D83BCA1A38}"/>
    <dataValidation type="list" imeMode="halfAlpha" allowBlank="1" showInputMessage="1" showErrorMessage="1" error="リストから選択してください" sqref="K240" xr:uid="{A24CA23E-1DB0-4AD8-9F87-0A27501D01AD}">
      <formula1>"①,②,③,④,⑤,⑥,⑦,⑧,⑨,⑩,　"</formula1>
    </dataValidation>
    <dataValidation errorStyle="warning" imeMode="hiragana" allowBlank="1" showInputMessage="1" showErrorMessage="1" sqref="L240:R240" xr:uid="{18B52E16-0C5C-44A1-8A82-A9A57922844C}"/>
    <dataValidation type="list" imeMode="halfAlpha" allowBlank="1" showInputMessage="1" showErrorMessage="1" error="リストから選択してください" sqref="K241" xr:uid="{4F3E86B2-0547-434A-8019-A509C2364A62}">
      <formula1>"①,②,③,④,⑤,⑥,⑦,⑧,⑨,⑩,　"</formula1>
    </dataValidation>
    <dataValidation errorStyle="warning" imeMode="hiragana" allowBlank="1" showInputMessage="1" showErrorMessage="1" sqref="L241:R241" xr:uid="{C214FDE7-F1DC-4E87-9FDA-009F9D19D2D1}"/>
    <dataValidation type="list" imeMode="halfAlpha" allowBlank="1" showInputMessage="1" showErrorMessage="1" error="リストから選択してください" sqref="K242" xr:uid="{3A9ACA3C-979B-4083-975C-71BF3BF8A552}">
      <formula1>"①,②,③,④,⑤,⑥,⑦,⑧,⑨,⑩,　"</formula1>
    </dataValidation>
    <dataValidation errorStyle="warning" imeMode="hiragana" allowBlank="1" showInputMessage="1" showErrorMessage="1" sqref="L242:R242" xr:uid="{3EDD967F-5BF5-4B09-B2D7-B6ABA8173C6E}"/>
    <dataValidation type="list" imeMode="halfAlpha" allowBlank="1" showInputMessage="1" showErrorMessage="1" error="リストから選択してください" sqref="K243" xr:uid="{6B1258F6-2FBD-4916-9F74-C2BEB1C9190F}">
      <formula1>"①,②,③,④,⑤,⑥,⑦,⑧,⑨,⑩,　"</formula1>
    </dataValidation>
    <dataValidation errorStyle="warning" imeMode="hiragana" allowBlank="1" showInputMessage="1" showErrorMessage="1" sqref="L243:R243" xr:uid="{4F46E70F-0861-40B6-8CF6-C0CB8BDE1053}"/>
    <dataValidation type="list" imeMode="halfAlpha" allowBlank="1" showInputMessage="1" showErrorMessage="1" error="リストから選択してください" sqref="K244" xr:uid="{BC02A8F2-0B7C-4F79-B455-71F8DDA75DE7}">
      <formula1>"①,②,③,④,⑤,⑥,⑦,⑧,⑨,⑩,　"</formula1>
    </dataValidation>
    <dataValidation errorStyle="warning" imeMode="hiragana" allowBlank="1" showInputMessage="1" showErrorMessage="1" sqref="L244:R244" xr:uid="{FA654744-BA34-48BF-9CF2-1B61F156E331}"/>
    <dataValidation type="list" imeMode="halfAlpha" allowBlank="1" showInputMessage="1" showErrorMessage="1" error="リストから選択してください" sqref="K245" xr:uid="{4F46DACE-A002-4BE0-B50F-EDA579D1FDB2}">
      <formula1>"①,②,③,④,⑤,⑥,⑦,⑧,⑨,⑩,　"</formula1>
    </dataValidation>
    <dataValidation errorStyle="warning" imeMode="hiragana" allowBlank="1" showInputMessage="1" showErrorMessage="1" sqref="L245:R245" xr:uid="{74111EE2-B115-47BB-81CA-A80C61405535}"/>
    <dataValidation type="list" imeMode="halfAlpha" allowBlank="1" showInputMessage="1" showErrorMessage="1" error="リストから選択してください" sqref="K246" xr:uid="{611B3338-A253-4A4A-BC27-6458500D89EC}">
      <formula1>"①,②,③,④,⑤,⑥,⑦,⑧,⑨,⑩,　"</formula1>
    </dataValidation>
    <dataValidation errorStyle="warning" imeMode="hiragana" allowBlank="1" showInputMessage="1" showErrorMessage="1" sqref="L246:R246" xr:uid="{C91209BE-D75C-48ED-B8ED-1D4E0929D126}"/>
    <dataValidation type="list" imeMode="halfAlpha" allowBlank="1" showInputMessage="1" showErrorMessage="1" error="リストから選択してください" sqref="K247" xr:uid="{09D2BCB8-8238-4225-B922-FD8ED7F341B0}">
      <formula1>"①,②,③,④,⑤,⑥,⑦,⑧,⑨,⑩,　"</formula1>
    </dataValidation>
    <dataValidation errorStyle="warning" imeMode="hiragana" allowBlank="1" showInputMessage="1" showErrorMessage="1" sqref="L247:R247" xr:uid="{F5A49480-1551-42E6-B5FE-BD8670229BB1}"/>
    <dataValidation type="list" imeMode="halfAlpha" allowBlank="1" showInputMessage="1" showErrorMessage="1" error="リストから選択してください" sqref="K248" xr:uid="{39A68C6B-BE6E-44D0-8985-BFB0754470A5}">
      <formula1>"①,②,③,④,⑤,⑥,⑦,⑧,⑨,⑩,　"</formula1>
    </dataValidation>
    <dataValidation errorStyle="warning" imeMode="hiragana" allowBlank="1" showInputMessage="1" showErrorMessage="1" sqref="L248:R248" xr:uid="{E720015C-16B6-4467-97C0-A397D20598FA}"/>
    <dataValidation type="list" imeMode="halfAlpha" allowBlank="1" showInputMessage="1" showErrorMessage="1" error="リストから選択してください" sqref="K249" xr:uid="{DB086C0F-21F6-4719-9EFC-2805BCF2E0BF}">
      <formula1>"①,②,③,④,⑤,⑥,⑦,⑧,⑨,⑩,　"</formula1>
    </dataValidation>
    <dataValidation errorStyle="warning" imeMode="hiragana" allowBlank="1" showInputMessage="1" showErrorMessage="1" sqref="L249:R249" xr:uid="{635E95C3-EB49-4F49-9FB0-335E7BBBC486}"/>
    <dataValidation type="list" imeMode="halfAlpha" allowBlank="1" showInputMessage="1" showErrorMessage="1" error="リストから選択してください" sqref="K250" xr:uid="{8E40006D-AB09-42B4-AFC8-E012A692B6E2}">
      <formula1>"①,②,③,④,⑤,⑥,⑦,⑧,⑨,⑩,　"</formula1>
    </dataValidation>
    <dataValidation errorStyle="warning" imeMode="hiragana" allowBlank="1" showInputMessage="1" showErrorMessage="1" sqref="L250:R250" xr:uid="{9E1BA622-9E18-4247-895B-AEE2381804AE}"/>
    <dataValidation type="list" imeMode="halfAlpha" allowBlank="1" showInputMessage="1" showErrorMessage="1" error="リストから選択してください" sqref="K251" xr:uid="{4E4E9080-5C05-4B0F-AC45-22E9BC0B2D90}">
      <formula1>"①,②,③,④,⑤,⑥,⑦,⑧,⑨,⑩,　"</formula1>
    </dataValidation>
    <dataValidation errorStyle="warning" imeMode="hiragana" allowBlank="1" showInputMessage="1" showErrorMessage="1" sqref="L251:R251" xr:uid="{71B63DD7-74F5-4A52-971C-6C2803AC1E0D}"/>
    <dataValidation type="list" imeMode="halfAlpha" allowBlank="1" showInputMessage="1" showErrorMessage="1" error="リストから選択してください" sqref="K252" xr:uid="{3523D5A2-B496-46FD-82E0-DFCB6FE44809}">
      <formula1>"①,②,③,④,⑤,⑥,⑦,⑧,⑨,⑩,　"</formula1>
    </dataValidation>
    <dataValidation errorStyle="warning" imeMode="hiragana" allowBlank="1" showInputMessage="1" showErrorMessage="1" sqref="L252:R252" xr:uid="{531C0F64-6F5E-40F7-A15B-3BFD118F01B0}"/>
    <dataValidation type="list" imeMode="halfAlpha" allowBlank="1" showInputMessage="1" showErrorMessage="1" error="リストから選択してください" sqref="K253" xr:uid="{B6341422-550F-46A5-8F0A-30C28E5C564D}">
      <formula1>"①,②,③,④,⑤,⑥,⑦,⑧,⑨,⑩,　"</formula1>
    </dataValidation>
    <dataValidation errorStyle="warning" imeMode="hiragana" allowBlank="1" showInputMessage="1" showErrorMessage="1" sqref="L253:R253" xr:uid="{A2CAAEB1-E260-4202-A799-C025BBCD1F41}"/>
    <dataValidation type="list" imeMode="halfAlpha" allowBlank="1" showInputMessage="1" showErrorMessage="1" error="リストから選択してください" sqref="K254" xr:uid="{2E8CEAA7-55DF-4999-BEC2-9176B86765EC}">
      <formula1>"①,②,③,④,⑤,⑥,⑦,⑧,⑨,⑩,　"</formula1>
    </dataValidation>
    <dataValidation errorStyle="warning" imeMode="hiragana" allowBlank="1" showInputMessage="1" showErrorMessage="1" sqref="L254:R254" xr:uid="{A2BE1138-ACB5-4E33-B35B-F2491501E005}"/>
    <dataValidation type="list" imeMode="halfAlpha" allowBlank="1" showInputMessage="1" showErrorMessage="1" error="リストから選択してください" sqref="K255" xr:uid="{1D208AFC-95B6-4F91-90E7-3D7D686C50E3}">
      <formula1>"①,②,③,④,⑤,⑥,⑦,⑧,⑨,⑩,　"</formula1>
    </dataValidation>
    <dataValidation errorStyle="warning" imeMode="hiragana" allowBlank="1" showInputMessage="1" showErrorMessage="1" sqref="L255:R255" xr:uid="{B4006817-ED71-4B74-B1C2-67EFDB7FECEC}"/>
    <dataValidation type="list" imeMode="halfAlpha" allowBlank="1" showInputMessage="1" showErrorMessage="1" error="リストから選択してください" sqref="K256" xr:uid="{F55B3A9B-454A-4F32-AD3E-FB26A4702A07}">
      <formula1>"①,②,③,④,⑤,⑥,⑦,⑧,⑨,⑩,　"</formula1>
    </dataValidation>
    <dataValidation errorStyle="warning" imeMode="hiragana" allowBlank="1" showInputMessage="1" showErrorMessage="1" sqref="L256:R256" xr:uid="{96731A82-3891-484F-9763-6CEB910425D7}"/>
    <dataValidation type="list" imeMode="halfAlpha" allowBlank="1" showInputMessage="1" showErrorMessage="1" error="リストから選択してください" sqref="K257" xr:uid="{23C62B51-A24F-40B6-9BAF-6ADE4DE7C6FF}">
      <formula1>"①,②,③,④,⑤,⑥,⑦,⑧,⑨,⑩,　"</formula1>
    </dataValidation>
    <dataValidation errorStyle="warning" imeMode="hiragana" allowBlank="1" showInputMessage="1" showErrorMessage="1" sqref="L257:R257" xr:uid="{2A3B2499-159C-4727-B7AE-5F6C9549F21C}"/>
    <dataValidation type="list" imeMode="halfAlpha" allowBlank="1" showInputMessage="1" showErrorMessage="1" error="リストから選択してください" sqref="K258" xr:uid="{EA6D8D61-7B90-4AE2-B1C4-465332CE3A4B}">
      <formula1>"①,②,③,④,⑤,⑥,⑦,⑧,⑨,⑩,　"</formula1>
    </dataValidation>
    <dataValidation errorStyle="warning" imeMode="hiragana" allowBlank="1" showInputMessage="1" showErrorMessage="1" sqref="L258:R258" xr:uid="{6E5B31DE-5C05-4475-9A3A-0DB2743AA3D1}"/>
    <dataValidation type="list" imeMode="halfAlpha" allowBlank="1" showInputMessage="1" showErrorMessage="1" error="リストから選択してください" sqref="K259" xr:uid="{DB2B57FD-FAAB-4CB6-94A4-71AE2D1B03F8}">
      <formula1>"①,②,③,④,⑤,⑥,⑦,⑧,⑨,⑩,　"</formula1>
    </dataValidation>
    <dataValidation errorStyle="warning" imeMode="hiragana" allowBlank="1" showInputMessage="1" showErrorMessage="1" sqref="L259:R259" xr:uid="{25414FDA-7841-44A8-89AD-3E5EBB68DA08}"/>
    <dataValidation type="list" imeMode="halfAlpha" allowBlank="1" showInputMessage="1" showErrorMessage="1" error="リストから選択してください" sqref="K260" xr:uid="{8CD5D7CD-EFBF-4AF2-852C-C0B00C4C960D}">
      <formula1>"①,②,③,④,⑤,⑥,⑦,⑧,⑨,⑩,　"</formula1>
    </dataValidation>
    <dataValidation errorStyle="warning" imeMode="hiragana" allowBlank="1" showInputMessage="1" showErrorMessage="1" sqref="L260:R260" xr:uid="{3D81D963-59B5-4739-A984-EA28B5153B73}"/>
    <dataValidation type="list" imeMode="halfAlpha" allowBlank="1" showInputMessage="1" showErrorMessage="1" error="リストから選択してください" sqref="K261" xr:uid="{0B942315-0F96-43C6-B411-50DAC3BBDDDD}">
      <formula1>"①,②,③,④,⑤,⑥,⑦,⑧,⑨,⑩,　"</formula1>
    </dataValidation>
    <dataValidation errorStyle="warning" imeMode="hiragana" allowBlank="1" showInputMessage="1" showErrorMessage="1" sqref="L261:R261" xr:uid="{2ED8317D-E680-49E9-B187-44E5CC635631}"/>
    <dataValidation type="list" imeMode="halfAlpha" allowBlank="1" showInputMessage="1" showErrorMessage="1" error="リストから選択してください" sqref="K262" xr:uid="{7E2F5DDE-1C12-4620-8087-9479A9A3D58B}">
      <formula1>"①,②,③,④,⑤,⑥,⑦,⑧,⑨,⑩,　"</formula1>
    </dataValidation>
    <dataValidation errorStyle="warning" imeMode="hiragana" allowBlank="1" showInputMessage="1" showErrorMessage="1" sqref="L262:R262" xr:uid="{63698DD5-7BFB-4378-940B-47EB43098C4B}"/>
    <dataValidation type="list" imeMode="halfAlpha" allowBlank="1" showInputMessage="1" showErrorMessage="1" error="リストから選択してください" sqref="K263" xr:uid="{A7E798FF-E7AF-4CF0-904F-CD22EFDEA118}">
      <formula1>"①,②,③,④,⑤,⑥,⑦,⑧,⑨,⑩,　"</formula1>
    </dataValidation>
    <dataValidation errorStyle="warning" imeMode="hiragana" allowBlank="1" showInputMessage="1" showErrorMessage="1" sqref="L263:R263" xr:uid="{1AE02AFB-D49F-4ABA-B8B2-1C89A52E4BB9}"/>
    <dataValidation type="list" imeMode="halfAlpha" allowBlank="1" showInputMessage="1" showErrorMessage="1" error="リストから選択してください" sqref="K264" xr:uid="{C458FF90-3D7F-4C71-85FD-3DBD89C4561F}">
      <formula1>"①,②,③,④,⑤,⑥,⑦,⑧,⑨,⑩,　"</formula1>
    </dataValidation>
    <dataValidation errorStyle="warning" imeMode="hiragana" allowBlank="1" showInputMessage="1" showErrorMessage="1" sqref="L264:R264" xr:uid="{A7FA017F-AB3A-48F7-9C1D-976DE27EE7B4}"/>
    <dataValidation type="list" imeMode="halfAlpha" allowBlank="1" showInputMessage="1" showErrorMessage="1" error="リストから選択してください" sqref="K265" xr:uid="{32D125AC-DCB6-4141-9F12-7F448729C6D8}">
      <formula1>"①,②,③,④,⑤,⑥,⑦,⑧,⑨,⑩,　"</formula1>
    </dataValidation>
    <dataValidation errorStyle="warning" imeMode="hiragana" allowBlank="1" showInputMessage="1" showErrorMessage="1" sqref="L265:R265" xr:uid="{B3477465-6133-4D5C-9D7D-A6EB0382FC70}"/>
    <dataValidation type="list" imeMode="halfAlpha" allowBlank="1" showInputMessage="1" showErrorMessage="1" error="リストから選択してください" sqref="K266" xr:uid="{86CAF494-CCFB-4A62-96E9-C345A9A8854B}">
      <formula1>"①,②,③,④,⑤,⑥,⑦,⑧,⑨,⑩,　"</formula1>
    </dataValidation>
    <dataValidation errorStyle="warning" imeMode="hiragana" allowBlank="1" showInputMessage="1" showErrorMessage="1" sqref="L266:R266" xr:uid="{98E59B64-5B50-41F1-902E-38C78F0C6493}"/>
    <dataValidation type="list" imeMode="halfAlpha" allowBlank="1" showInputMessage="1" showErrorMessage="1" error="リストから選択してください" sqref="K267" xr:uid="{052D855B-8B56-4278-B98C-3FD79B33A6D2}">
      <formula1>"①,②,③,④,⑤,⑥,⑦,⑧,⑨,⑩,　"</formula1>
    </dataValidation>
    <dataValidation errorStyle="warning" imeMode="hiragana" allowBlank="1" showInputMessage="1" showErrorMessage="1" sqref="L267:R267" xr:uid="{A8F64B44-B757-4CF6-9B65-43A680B3D65A}"/>
    <dataValidation type="list" imeMode="halfAlpha" allowBlank="1" showInputMessage="1" showErrorMessage="1" error="リストから選択してください" sqref="K268" xr:uid="{D8152F6F-C160-4C5F-87A4-495453FAB875}">
      <formula1>"①,②,③,④,⑤,⑥,⑦,⑧,⑨,⑩,　"</formula1>
    </dataValidation>
    <dataValidation errorStyle="warning" imeMode="hiragana" allowBlank="1" showInputMessage="1" showErrorMessage="1" sqref="L268:R268" xr:uid="{D0AF677E-06FD-4EBF-9594-149EF581C6E9}"/>
    <dataValidation type="list" imeMode="halfAlpha" allowBlank="1" showInputMessage="1" showErrorMessage="1" error="リストから選択してください" sqref="K269" xr:uid="{3625E9CD-0F38-4323-B889-238984FBAA95}">
      <formula1>"①,②,③,④,⑤,⑥,⑦,⑧,⑨,⑩,　"</formula1>
    </dataValidation>
    <dataValidation errorStyle="warning" imeMode="hiragana" allowBlank="1" showInputMessage="1" showErrorMessage="1" sqref="L269:R269" xr:uid="{63585FFE-1493-4C0E-B696-DCCCB520BD05}"/>
    <dataValidation type="list" imeMode="halfAlpha" allowBlank="1" showInputMessage="1" showErrorMessage="1" error="リストから選択してください" sqref="K270" xr:uid="{C8A2EB18-A763-46A5-9BDB-6C542AFCAAF8}">
      <formula1>"①,②,③,④,⑤,⑥,⑦,⑧,⑨,⑩,　"</formula1>
    </dataValidation>
    <dataValidation errorStyle="warning" imeMode="hiragana" allowBlank="1" showInputMessage="1" showErrorMessage="1" sqref="L270:R270" xr:uid="{AEB81BF0-3BBD-4703-86B7-B6060509DDA2}"/>
    <dataValidation type="list" imeMode="halfAlpha" allowBlank="1" showInputMessage="1" showErrorMessage="1" error="リストから選択してください" sqref="K271" xr:uid="{4DBB2BEB-ECA8-4A17-B8EF-F81A5DC7EF0A}">
      <formula1>"①,②,③,④,⑤,⑥,⑦,⑧,⑨,⑩,　"</formula1>
    </dataValidation>
    <dataValidation errorStyle="warning" imeMode="hiragana" allowBlank="1" showInputMessage="1" showErrorMessage="1" sqref="L271:R271" xr:uid="{A15CD1F2-1FB9-4ABA-9BDA-5FFC1BD912F5}"/>
    <dataValidation type="list" imeMode="halfAlpha" allowBlank="1" showInputMessage="1" showErrorMessage="1" error="リストから選択してください" sqref="K272" xr:uid="{86D6F84E-D659-4EE2-BD47-6CE9A4A4F885}">
      <formula1>"①,②,③,④,⑤,⑥,⑦,⑧,⑨,⑩,　"</formula1>
    </dataValidation>
    <dataValidation errorStyle="warning" imeMode="hiragana" allowBlank="1" showInputMessage="1" showErrorMessage="1" sqref="L272:R272" xr:uid="{1A67609A-5B76-40A4-9208-F442C90DD4B1}"/>
    <dataValidation type="list" imeMode="halfAlpha" allowBlank="1" showInputMessage="1" showErrorMessage="1" error="リストから選択してください" sqref="K273" xr:uid="{46832EA4-3F34-4978-8F0B-E12CAE24BD06}">
      <formula1>"①,②,③,④,⑤,⑥,⑦,⑧,⑨,⑩,　"</formula1>
    </dataValidation>
    <dataValidation errorStyle="warning" imeMode="hiragana" allowBlank="1" showInputMessage="1" showErrorMessage="1" sqref="L273:R273" xr:uid="{9627208C-15FE-4719-A7E6-AC233EAB8F79}"/>
    <dataValidation type="list" imeMode="halfAlpha" allowBlank="1" showInputMessage="1" showErrorMessage="1" error="リストから選択してください" sqref="K274" xr:uid="{56CED302-1CF3-47AC-9D58-E121194A71CE}">
      <formula1>"①,②,③,④,⑤,⑥,⑦,⑧,⑨,⑩,　"</formula1>
    </dataValidation>
    <dataValidation errorStyle="warning" imeMode="hiragana" allowBlank="1" showInputMessage="1" showErrorMessage="1" sqref="L274:R274" xr:uid="{66DD388D-136C-431B-B31B-9258761EB676}"/>
    <dataValidation type="list" imeMode="halfAlpha" allowBlank="1" showInputMessage="1" showErrorMessage="1" error="リストから選択してください" sqref="K275" xr:uid="{BD61E804-8722-47D0-9EF9-7591671BC0E3}">
      <formula1>"①,②,③,④,⑤,⑥,⑦,⑧,⑨,⑩,　"</formula1>
    </dataValidation>
    <dataValidation errorStyle="warning" imeMode="hiragana" allowBlank="1" showInputMessage="1" showErrorMessage="1" sqref="L275:R275" xr:uid="{A4D7BFA1-7596-48EC-8DA1-A80F350C1EA8}"/>
    <dataValidation type="list" imeMode="halfAlpha" allowBlank="1" showInputMessage="1" showErrorMessage="1" error="リストから選択してください" sqref="K276" xr:uid="{180D8717-C071-4F3B-B383-A8014F910F58}">
      <formula1>"①,②,③,④,⑤,⑥,⑦,⑧,⑨,⑩,　"</formula1>
    </dataValidation>
    <dataValidation errorStyle="warning" imeMode="hiragana" allowBlank="1" showInputMessage="1" showErrorMessage="1" sqref="L276:R276" xr:uid="{274254E0-518A-43A8-B92A-44DD1E9A61FF}"/>
    <dataValidation type="list" imeMode="halfAlpha" allowBlank="1" showInputMessage="1" showErrorMessage="1" error="リストから選択してください" sqref="K277" xr:uid="{885FDAC6-0501-435F-AB5A-B3B92D02BC5D}">
      <formula1>"①,②,③,④,⑤,⑥,⑦,⑧,⑨,⑩,　"</formula1>
    </dataValidation>
    <dataValidation errorStyle="warning" imeMode="hiragana" allowBlank="1" showInputMessage="1" showErrorMessage="1" sqref="L277:R277" xr:uid="{B91CFB07-84EE-4737-9070-58B45790E5E5}"/>
    <dataValidation type="list" imeMode="halfAlpha" allowBlank="1" showInputMessage="1" showErrorMessage="1" error="リストから選択してください" sqref="K278" xr:uid="{6E820852-A343-4ACD-A029-DBC8BC01DE12}">
      <formula1>"①,②,③,④,⑤,⑥,⑦,⑧,⑨,⑩,　"</formula1>
    </dataValidation>
    <dataValidation errorStyle="warning" imeMode="hiragana" allowBlank="1" showInputMessage="1" showErrorMessage="1" sqref="L278:R278" xr:uid="{13849C6C-1359-43DA-973C-624DBAE31E49}"/>
    <dataValidation type="list" imeMode="halfAlpha" allowBlank="1" showInputMessage="1" showErrorMessage="1" error="リストから選択してください" sqref="K279" xr:uid="{948668E3-CA6E-466A-9486-B575CAB29282}">
      <formula1>"①,②,③,④,⑤,⑥,⑦,⑧,⑨,⑩,　"</formula1>
    </dataValidation>
    <dataValidation errorStyle="warning" imeMode="hiragana" allowBlank="1" showInputMessage="1" showErrorMessage="1" sqref="L279:R279" xr:uid="{8FAD1919-9D4B-478C-90FC-CB5CF9129D5D}"/>
    <dataValidation type="list" imeMode="halfAlpha" allowBlank="1" showInputMessage="1" showErrorMessage="1" error="リストから選択してください" sqref="K280" xr:uid="{D36FC226-EAF6-49FF-8A3D-A0F79C6C32A5}">
      <formula1>"①,②,③,④,⑤,⑥,⑦,⑧,⑨,⑩,　"</formula1>
    </dataValidation>
    <dataValidation errorStyle="warning" imeMode="hiragana" allowBlank="1" showInputMessage="1" showErrorMessage="1" sqref="L280:R280" xr:uid="{9672865F-0377-4FBC-B3BA-927B086F65BA}"/>
    <dataValidation type="list" imeMode="halfAlpha" allowBlank="1" showInputMessage="1" showErrorMessage="1" error="リストから選択してください" sqref="K281" xr:uid="{F189F6CB-55CB-4DC0-AA52-FC71F037951F}">
      <formula1>"①,②,③,④,⑤,⑥,⑦,⑧,⑨,⑩,　"</formula1>
    </dataValidation>
    <dataValidation errorStyle="warning" imeMode="hiragana" allowBlank="1" showInputMessage="1" showErrorMessage="1" sqref="L281:R281" xr:uid="{EB42E4C0-6B26-4234-A21B-7B50B0B2F881}"/>
    <dataValidation type="list" imeMode="halfAlpha" allowBlank="1" showInputMessage="1" showErrorMessage="1" error="リストから選択してください" sqref="K282" xr:uid="{B297E659-8E15-4B8D-852B-202B4ABDE522}">
      <formula1>"①,②,③,④,⑤,⑥,⑦,⑧,⑨,⑩,　"</formula1>
    </dataValidation>
    <dataValidation errorStyle="warning" imeMode="hiragana" allowBlank="1" showInputMessage="1" showErrorMessage="1" sqref="L282:R282" xr:uid="{476C5D61-92F5-4182-B2C6-04347BCEFE15}"/>
    <dataValidation type="list" imeMode="halfAlpha" allowBlank="1" showInputMessage="1" showErrorMessage="1" error="リストから選択してください" sqref="K283" xr:uid="{7B82912E-71DA-492E-9398-66EFFF047635}">
      <formula1>"①,②,③,④,⑤,⑥,⑦,⑧,⑨,⑩,　"</formula1>
    </dataValidation>
    <dataValidation errorStyle="warning" imeMode="hiragana" allowBlank="1" showInputMessage="1" showErrorMessage="1" sqref="L283:R283" xr:uid="{A8804450-197A-476B-8F0D-318ABDDFFE9D}"/>
    <dataValidation type="list" imeMode="halfAlpha" allowBlank="1" showInputMessage="1" showErrorMessage="1" error="リストから選択してください" sqref="K284" xr:uid="{630101EC-C9A6-4333-9438-B3482D135842}">
      <formula1>"①,②,③,④,⑤,⑥,⑦,⑧,⑨,⑩,　"</formula1>
    </dataValidation>
    <dataValidation errorStyle="warning" imeMode="hiragana" allowBlank="1" showInputMessage="1" showErrorMessage="1" sqref="L284:R284" xr:uid="{F8540220-BF72-48A4-93B4-0BD7F7890CE3}"/>
    <dataValidation type="list" imeMode="halfAlpha" allowBlank="1" showInputMessage="1" showErrorMessage="1" error="リストから選択してください" sqref="K285" xr:uid="{2A5C61B6-2C23-48F1-8BCD-B80BFE9EDC8C}">
      <formula1>"①,②,③,④,⑤,⑥,⑦,⑧,⑨,⑩,　"</formula1>
    </dataValidation>
    <dataValidation errorStyle="warning" imeMode="hiragana" allowBlank="1" showInputMessage="1" showErrorMessage="1" sqref="L285:R285" xr:uid="{E0A1C762-C09D-43F8-9D6A-8610A2E3E1E9}"/>
    <dataValidation type="list" imeMode="halfAlpha" allowBlank="1" showInputMessage="1" showErrorMessage="1" error="リストから選択してください" sqref="K286" xr:uid="{ECA74C7C-9966-495F-91C3-A1E13A9674DA}">
      <formula1>"①,②,③,④,⑤,⑥,⑦,⑧,⑨,⑩,　"</formula1>
    </dataValidation>
    <dataValidation errorStyle="warning" imeMode="hiragana" allowBlank="1" showInputMessage="1" showErrorMessage="1" sqref="L286:R286" xr:uid="{4A63370C-C330-4758-A569-C1FFB037F856}"/>
    <dataValidation type="list" imeMode="halfAlpha" allowBlank="1" showInputMessage="1" showErrorMessage="1" error="リストから選択してください" sqref="K287" xr:uid="{4988F448-C55B-4D36-8632-00E0E0A94863}">
      <formula1>"①,②,③,④,⑤,⑥,⑦,⑧,⑨,⑩,　"</formula1>
    </dataValidation>
    <dataValidation errorStyle="warning" imeMode="hiragana" allowBlank="1" showInputMessage="1" showErrorMessage="1" sqref="L287:R287" xr:uid="{C4CCE26E-5FD7-4B09-B68E-F9B2BE605AB3}"/>
    <dataValidation type="list" imeMode="halfAlpha" allowBlank="1" showInputMessage="1" showErrorMessage="1" error="リストから選択してください" sqref="K288" xr:uid="{9EF77628-2CCF-4E7D-9647-F26838351309}">
      <formula1>"①,②,③,④,⑤,⑥,⑦,⑧,⑨,⑩,　"</formula1>
    </dataValidation>
    <dataValidation errorStyle="warning" imeMode="hiragana" allowBlank="1" showInputMessage="1" showErrorMessage="1" sqref="L288:R288" xr:uid="{68C53A96-B135-4ECE-AC12-2267ABBC17A4}"/>
    <dataValidation type="list" imeMode="halfAlpha" allowBlank="1" showInputMessage="1" showErrorMessage="1" error="リストから選択してください" sqref="K289" xr:uid="{612ECA79-8410-453B-A621-A66A0E490074}">
      <formula1>"①,②,③,④,⑤,⑥,⑦,⑧,⑨,⑩,　"</formula1>
    </dataValidation>
    <dataValidation errorStyle="warning" imeMode="hiragana" allowBlank="1" showInputMessage="1" showErrorMessage="1" sqref="L289:R289" xr:uid="{03A24070-1471-4663-A268-43716359F078}"/>
    <dataValidation type="list" imeMode="halfAlpha" allowBlank="1" showInputMessage="1" showErrorMessage="1" error="リストから選択してください" sqref="K290" xr:uid="{03896DA2-3AA9-4BC6-A721-4773505EF751}">
      <formula1>"①,②,③,④,⑤,⑥,⑦,⑧,⑨,⑩,　"</formula1>
    </dataValidation>
    <dataValidation errorStyle="warning" imeMode="hiragana" allowBlank="1" showInputMessage="1" showErrorMessage="1" sqref="L290:R290" xr:uid="{AA5537C9-A8D7-47D1-8C0A-D31EF94EDE21}"/>
    <dataValidation type="list" imeMode="halfAlpha" allowBlank="1" showInputMessage="1" showErrorMessage="1" error="リストから選択してください" sqref="K291" xr:uid="{9D1BFB5B-9EC0-4624-AA2A-38723B68B326}">
      <formula1>"①,②,③,④,⑤,⑥,⑦,⑧,⑨,⑩,　"</formula1>
    </dataValidation>
    <dataValidation errorStyle="warning" imeMode="hiragana" allowBlank="1" showInputMessage="1" showErrorMessage="1" sqref="L291:R291" xr:uid="{209E95E9-867E-4B83-B6DC-982EE2590903}"/>
    <dataValidation type="list" imeMode="halfAlpha" allowBlank="1" showInputMessage="1" showErrorMessage="1" error="リストから選択してください" sqref="K292" xr:uid="{D719CBA3-A026-40B0-B5BC-CAF200C5A2AB}">
      <formula1>"①,②,③,④,⑤,⑥,⑦,⑧,⑨,⑩,　"</formula1>
    </dataValidation>
    <dataValidation errorStyle="warning" imeMode="hiragana" allowBlank="1" showInputMessage="1" showErrorMessage="1" sqref="L292:R292" xr:uid="{BABC5ECB-19FE-40CF-AB00-7ABC0515308C}"/>
    <dataValidation type="list" imeMode="halfAlpha" allowBlank="1" showInputMessage="1" showErrorMessage="1" error="リストから選択してください" sqref="K293" xr:uid="{72975266-07B4-45F2-809C-D2112DACBD99}">
      <formula1>"①,②,③,④,⑤,⑥,⑦,⑧,⑨,⑩,　"</formula1>
    </dataValidation>
    <dataValidation errorStyle="warning" imeMode="hiragana" allowBlank="1" showInputMessage="1" showErrorMessage="1" sqref="L293:R293" xr:uid="{FA61925D-6F61-42F6-90A4-BA13E6450D6A}"/>
    <dataValidation type="list" imeMode="halfAlpha" allowBlank="1" showInputMessage="1" showErrorMessage="1" error="リストから選択してください" sqref="K294" xr:uid="{2BDE6D5C-BA4E-4D29-8B0A-746BF7B20A3E}">
      <formula1>"①,②,③,④,⑤,⑥,⑦,⑧,⑨,⑩,　"</formula1>
    </dataValidation>
    <dataValidation errorStyle="warning" imeMode="hiragana" allowBlank="1" showInputMessage="1" showErrorMessage="1" sqref="L294:R294" xr:uid="{6DF7A3C9-6CCD-4280-8410-864595118379}"/>
    <dataValidation type="list" imeMode="halfAlpha" allowBlank="1" showInputMessage="1" showErrorMessage="1" error="リストから選択してください" sqref="K295" xr:uid="{6B47EA05-D3F2-46BA-9628-ACDFE3A4EE1D}">
      <formula1>"①,②,③,④,⑤,⑥,⑦,⑧,⑨,⑩,　"</formula1>
    </dataValidation>
    <dataValidation errorStyle="warning" imeMode="hiragana" allowBlank="1" showInputMessage="1" showErrorMessage="1" sqref="L295:R295" xr:uid="{53DBE6A1-B8CA-4C3C-B8AC-ABB5ABF505AE}"/>
    <dataValidation type="list" imeMode="halfAlpha" allowBlank="1" showInputMessage="1" showErrorMessage="1" error="リストから選択してください" sqref="K296" xr:uid="{000A4037-57DE-495F-9E06-9F3DCDABDAC7}">
      <formula1>"①,②,③,④,⑤,⑥,⑦,⑧,⑨,⑩,　"</formula1>
    </dataValidation>
    <dataValidation errorStyle="warning" imeMode="hiragana" allowBlank="1" showInputMessage="1" showErrorMessage="1" sqref="L296:R296" xr:uid="{7CBED377-7E44-4232-B964-22C159230238}"/>
    <dataValidation type="list" imeMode="halfAlpha" allowBlank="1" showInputMessage="1" showErrorMessage="1" error="リストから選択してください" sqref="K297" xr:uid="{327E6ABC-F986-4339-A090-0A68D4A0D9DD}">
      <formula1>"①,②,③,④,⑤,⑥,⑦,⑧,⑨,⑩,　"</formula1>
    </dataValidation>
    <dataValidation errorStyle="warning" imeMode="hiragana" allowBlank="1" showInputMessage="1" showErrorMessage="1" sqref="L297:R297" xr:uid="{B1E44FD2-7F90-4448-8E38-C0117DCD4299}"/>
    <dataValidation type="list" imeMode="halfAlpha" allowBlank="1" showInputMessage="1" showErrorMessage="1" error="リストから選択してください" sqref="K298" xr:uid="{880DF99A-B822-42CD-BFFD-B3633E871AD6}">
      <formula1>"①,②,③,④,⑤,⑥,⑦,⑧,⑨,⑩,　"</formula1>
    </dataValidation>
    <dataValidation errorStyle="warning" imeMode="hiragana" allowBlank="1" showInputMessage="1" showErrorMessage="1" sqref="L298:R298" xr:uid="{00A78AF4-835D-4350-9188-959D48DB1D5C}"/>
    <dataValidation type="list" imeMode="halfAlpha" allowBlank="1" showInputMessage="1" showErrorMessage="1" error="リストから選択してください" sqref="K299" xr:uid="{74021040-3FF5-4F4A-B901-FE4CA909F041}">
      <formula1>"①,②,③,④,⑤,⑥,⑦,⑧,⑨,⑩,　"</formula1>
    </dataValidation>
    <dataValidation errorStyle="warning" imeMode="hiragana" allowBlank="1" showInputMessage="1" showErrorMessage="1" sqref="L299:R299" xr:uid="{E2DAD0C8-5B98-4ADE-914C-0F4600E89177}"/>
    <dataValidation type="list" imeMode="halfAlpha" allowBlank="1" showInputMessage="1" showErrorMessage="1" error="リストから選択してください" sqref="K300" xr:uid="{74EE5B33-8486-4A70-936D-159F46CDDE3C}">
      <formula1>"①,②,③,④,⑤,⑥,⑦,⑧,⑨,⑩,　"</formula1>
    </dataValidation>
    <dataValidation errorStyle="warning" imeMode="hiragana" allowBlank="1" showInputMessage="1" showErrorMessage="1" sqref="L300:R300" xr:uid="{D888D780-2D42-4D93-9ACB-AB9B745D87E7}"/>
    <dataValidation type="list" imeMode="halfAlpha" allowBlank="1" showInputMessage="1" showErrorMessage="1" error="リストから選択してください" sqref="K301" xr:uid="{3A484F9F-F345-44E1-AA85-602CA2454FAF}">
      <formula1>"①,②,③,④,⑤,⑥,⑦,⑧,⑨,⑩,　"</formula1>
    </dataValidation>
    <dataValidation errorStyle="warning" imeMode="hiragana" allowBlank="1" showInputMessage="1" showErrorMessage="1" sqref="L301:R301" xr:uid="{216BA014-F7B8-4F5D-BE06-F8483611305A}"/>
    <dataValidation type="list" imeMode="halfAlpha" allowBlank="1" showInputMessage="1" showErrorMessage="1" error="リストから選択してください" sqref="K305" xr:uid="{4EED9D92-6497-4DFE-AABF-5D6C4C7F7B49}">
      <formula1>"①,②,③,④,⑤,⑥,⑦,⑧,⑨,⑩,　"</formula1>
    </dataValidation>
    <dataValidation errorStyle="warning" imeMode="hiragana" allowBlank="1" showInputMessage="1" showErrorMessage="1" sqref="L305:R305" xr:uid="{8FA219B4-E57D-4285-BE06-DED2BAC32F06}"/>
    <dataValidation type="list" imeMode="halfAlpha" allowBlank="1" showInputMessage="1" showErrorMessage="1" error="リストから選択してください" sqref="K306" xr:uid="{98BECFFA-D8FA-4136-A3B1-C39E764A2CC9}">
      <formula1>"①,②,③,④,⑤,⑥,⑦,⑧,⑨,⑩,　"</formula1>
    </dataValidation>
    <dataValidation errorStyle="warning" imeMode="hiragana" allowBlank="1" showInputMessage="1" showErrorMessage="1" sqref="L306:R306" xr:uid="{9B62D5A5-D18E-4B9D-A7A5-252353C2544E}"/>
    <dataValidation type="list" imeMode="halfAlpha" allowBlank="1" showInputMessage="1" showErrorMessage="1" error="リストから選択してください" sqref="K307" xr:uid="{E04A598E-CA25-4B43-9573-AEBC0563B3EB}">
      <formula1>"①,②,③,④,⑤,⑥,⑦,⑧,⑨,⑩,　"</formula1>
    </dataValidation>
    <dataValidation errorStyle="warning" imeMode="hiragana" allowBlank="1" showInputMessage="1" showErrorMessage="1" sqref="L307:R307" xr:uid="{BC93579B-3F97-46E5-A802-8388BCD23831}"/>
    <dataValidation type="list" imeMode="halfAlpha" allowBlank="1" showInputMessage="1" showErrorMessage="1" error="リストから選択してください" sqref="K308" xr:uid="{63AEC606-4359-4436-BCCE-70CE421E26C3}">
      <formula1>"①,②,③,④,⑤,⑥,⑦,⑧,⑨,⑩,　"</formula1>
    </dataValidation>
    <dataValidation errorStyle="warning" imeMode="hiragana" allowBlank="1" showInputMessage="1" showErrorMessage="1" sqref="L308:R308" xr:uid="{EBBFC306-FC0D-47C3-A317-A623C66AE083}"/>
    <dataValidation type="list" imeMode="halfAlpha" allowBlank="1" showInputMessage="1" showErrorMessage="1" error="リストから選択してください" sqref="K309" xr:uid="{6B05CD18-978E-492E-A094-8CD91252F1AB}">
      <formula1>"①,②,③,④,⑤,⑥,⑦,⑧,⑨,⑩,　"</formula1>
    </dataValidation>
    <dataValidation errorStyle="warning" imeMode="hiragana" allowBlank="1" showInputMessage="1" showErrorMessage="1" sqref="L309:R309" xr:uid="{EAC96E2B-990C-4336-8343-589735241093}"/>
    <dataValidation type="list" imeMode="halfAlpha" allowBlank="1" showInputMessage="1" showErrorMessage="1" error="リストから選択してください" sqref="K310" xr:uid="{F114CC9D-5A03-408D-931A-0A5A121D6156}">
      <formula1>"①,②,③,④,⑤,⑥,⑦,⑧,⑨,⑩,　"</formula1>
    </dataValidation>
    <dataValidation errorStyle="warning" imeMode="hiragana" allowBlank="1" showInputMessage="1" showErrorMessage="1" sqref="L310:R310" xr:uid="{29722ACB-84CB-4436-A0AE-01078E165B03}"/>
    <dataValidation type="list" imeMode="halfAlpha" allowBlank="1" showInputMessage="1" showErrorMessage="1" error="リストから選択してください" sqref="K311" xr:uid="{B9A55704-D0A3-4611-B70C-A4228DC0B0A5}">
      <formula1>"①,②,③,④,⑤,⑥,⑦,⑧,⑨,⑩,　"</formula1>
    </dataValidation>
    <dataValidation errorStyle="warning" imeMode="hiragana" allowBlank="1" showInputMessage="1" showErrorMessage="1" sqref="L311:R311" xr:uid="{AE0E0792-DE9A-461D-BF04-B657969A6A7B}"/>
    <dataValidation type="list" imeMode="halfAlpha" allowBlank="1" showInputMessage="1" showErrorMessage="1" error="リストから選択してください" sqref="K312" xr:uid="{ADCF3BCE-6229-4E18-A97B-F235B4D74626}">
      <formula1>"①,②,③,④,⑤,⑥,⑦,⑧,⑨,⑩,　"</formula1>
    </dataValidation>
    <dataValidation errorStyle="warning" imeMode="hiragana" allowBlank="1" showInputMessage="1" showErrorMessage="1" sqref="L312:R312" xr:uid="{1E409AD5-DB54-4315-8718-4FC97A160B39}"/>
    <dataValidation type="list" imeMode="halfAlpha" allowBlank="1" showInputMessage="1" showErrorMessage="1" error="リストから選択してください" sqref="K313" xr:uid="{B4111274-496C-4CED-9E5F-0DB1BD956655}">
      <formula1>"①,②,③,④,⑤,⑥,⑦,⑧,⑨,⑩,　"</formula1>
    </dataValidation>
    <dataValidation errorStyle="warning" imeMode="hiragana" allowBlank="1" showInputMessage="1" showErrorMessage="1" sqref="L313:R313" xr:uid="{CDAEBBBB-B0EB-450B-8AE2-680AAF0A9744}"/>
    <dataValidation type="list" imeMode="halfAlpha" allowBlank="1" showInputMessage="1" showErrorMessage="1" error="リストから選択してください" sqref="K314" xr:uid="{255FFF0B-AF7D-41C6-9A20-061AEEDFB1A7}">
      <formula1>"①,②,③,④,⑤,⑥,⑦,⑧,⑨,⑩,　"</formula1>
    </dataValidation>
    <dataValidation errorStyle="warning" imeMode="hiragana" allowBlank="1" showInputMessage="1" showErrorMessage="1" sqref="L314:R314" xr:uid="{2B15A5F8-AF6C-400D-A117-D9653524CCB4}"/>
    <dataValidation type="list" imeMode="halfAlpha" allowBlank="1" showInputMessage="1" showErrorMessage="1" error="リストから選択してください" sqref="K315" xr:uid="{E9E37538-A2AF-48B4-A449-0C989D0EA0C5}">
      <formula1>"①,②,③,④,⑤,⑥,⑦,⑧,⑨,⑩,　"</formula1>
    </dataValidation>
    <dataValidation errorStyle="warning" imeMode="hiragana" allowBlank="1" showInputMessage="1" showErrorMessage="1" sqref="L315:R315" xr:uid="{32A04F5B-A6F3-49D7-8B81-6215018171B9}"/>
    <dataValidation type="list" imeMode="halfAlpha" allowBlank="1" showInputMessage="1" showErrorMessage="1" error="リストから選択してください" sqref="K316" xr:uid="{8EF9B2ED-AC2E-4819-8AE4-732E3B4DE846}">
      <formula1>"①,②,③,④,⑤,⑥,⑦,⑧,⑨,⑩,　"</formula1>
    </dataValidation>
    <dataValidation errorStyle="warning" imeMode="hiragana" allowBlank="1" showInputMessage="1" showErrorMessage="1" sqref="L316:R316" xr:uid="{6AB4EB08-0B63-4496-B4D9-21B38CCA3593}"/>
    <dataValidation type="list" imeMode="halfAlpha" allowBlank="1" showInputMessage="1" showErrorMessage="1" error="リストから選択してください" sqref="K317" xr:uid="{6A79C3DF-FD0C-4588-AB1F-0D9748F91580}">
      <formula1>"①,②,③,④,⑤,⑥,⑦,⑧,⑨,⑩,　"</formula1>
    </dataValidation>
    <dataValidation errorStyle="warning" imeMode="hiragana" allowBlank="1" showInputMessage="1" showErrorMessage="1" sqref="L317:R317" xr:uid="{CAA8E855-606B-4BFF-BE92-6C45145A24B2}"/>
    <dataValidation type="list" imeMode="halfAlpha" allowBlank="1" showInputMessage="1" showErrorMessage="1" error="リストから選択してください" sqref="K318" xr:uid="{28935CE3-D129-4D9A-8A75-CE1E488CE20C}">
      <formula1>"①,②,③,④,⑤,⑥,⑦,⑧,⑨,⑩,　"</formula1>
    </dataValidation>
    <dataValidation errorStyle="warning" imeMode="hiragana" allowBlank="1" showInputMessage="1" showErrorMessage="1" sqref="L318:R318" xr:uid="{B0D2C602-6033-499B-AB07-F21AC0509CB6}"/>
    <dataValidation type="list" imeMode="halfAlpha" allowBlank="1" showInputMessage="1" showErrorMessage="1" error="リストから選択してください" sqref="K319" xr:uid="{D9846BB3-6453-4FEC-949B-5740842C5287}">
      <formula1>"①,②,③,④,⑤,⑥,⑦,⑧,⑨,⑩,　"</formula1>
    </dataValidation>
    <dataValidation errorStyle="warning" imeMode="hiragana" allowBlank="1" showInputMessage="1" showErrorMessage="1" sqref="L319:R319" xr:uid="{39763818-F416-4D84-86BF-04798E8C947B}"/>
    <dataValidation type="list" imeMode="halfAlpha" allowBlank="1" showInputMessage="1" showErrorMessage="1" error="リストから選択してください" sqref="K320" xr:uid="{6A58EC49-93C1-4C19-BB15-BBA087B58F19}">
      <formula1>"①,②,③,④,⑤,⑥,⑦,⑧,⑨,⑩,　"</formula1>
    </dataValidation>
    <dataValidation errorStyle="warning" imeMode="hiragana" allowBlank="1" showInputMessage="1" showErrorMessage="1" sqref="L320:R320" xr:uid="{8D8C2206-6A97-46E2-9865-50EA769B5016}"/>
    <dataValidation type="list" imeMode="halfAlpha" allowBlank="1" showInputMessage="1" showErrorMessage="1" error="リストから選択してください" sqref="K321" xr:uid="{2416D389-7AD1-43A6-B5FB-0296EC52A22B}">
      <formula1>"①,②,③,④,⑤,⑥,⑦,⑧,⑨,⑩,　"</formula1>
    </dataValidation>
    <dataValidation errorStyle="warning" imeMode="hiragana" allowBlank="1" showInputMessage="1" showErrorMessage="1" sqref="L321:R321" xr:uid="{2D406B8F-6413-499D-9E6F-9F2563FBE83B}"/>
    <dataValidation type="list" imeMode="halfAlpha" allowBlank="1" showInputMessage="1" showErrorMessage="1" error="リストから選択してください" sqref="K322" xr:uid="{CD5523C6-FDD6-44E6-9F33-A416F5527CC2}">
      <formula1>"①,②,③,④,⑤,⑥,⑦,⑧,⑨,⑩,　"</formula1>
    </dataValidation>
    <dataValidation errorStyle="warning" imeMode="hiragana" allowBlank="1" showInputMessage="1" showErrorMessage="1" sqref="L322:R322" xr:uid="{263A7AFA-1068-40C6-9929-B8E2CD5A7679}"/>
    <dataValidation type="list" imeMode="halfAlpha" allowBlank="1" showInputMessage="1" showErrorMessage="1" error="リストから選択してください" sqref="K323" xr:uid="{4B601EA1-A5B0-40C7-88C6-5CC17B6D75ED}">
      <formula1>"①,②,③,④,⑤,⑥,⑦,⑧,⑨,⑩,　"</formula1>
    </dataValidation>
    <dataValidation errorStyle="warning" imeMode="hiragana" allowBlank="1" showInputMessage="1" showErrorMessage="1" sqref="L323:R323" xr:uid="{2EE5E21F-B372-4874-8925-7C29F7EE9D2A}"/>
    <dataValidation type="list" imeMode="halfAlpha" allowBlank="1" showInputMessage="1" showErrorMessage="1" error="リストから選択してください" sqref="K324" xr:uid="{3E7E6588-7702-4C59-BD9D-3E16FDEF9067}">
      <formula1>"①,②,③,④,⑤,⑥,⑦,⑧,⑨,⑩,　"</formula1>
    </dataValidation>
    <dataValidation errorStyle="warning" imeMode="hiragana" allowBlank="1" showInputMessage="1" showErrorMessage="1" sqref="L324:R324" xr:uid="{FFA289B9-65F4-4DA5-83CA-D08019C5B953}"/>
    <dataValidation type="list" imeMode="halfAlpha" allowBlank="1" showInputMessage="1" showErrorMessage="1" error="リストから選択してください" sqref="K325" xr:uid="{EACC5002-CBFA-4121-98A9-04D8D77B7EA4}">
      <formula1>"①,②,③,④,⑤,⑥,⑦,⑧,⑨,⑩,　"</formula1>
    </dataValidation>
    <dataValidation errorStyle="warning" imeMode="hiragana" allowBlank="1" showInputMessage="1" showErrorMessage="1" sqref="L325:R325" xr:uid="{A1539BA4-44F3-4657-AD7E-FCFFA629159E}"/>
    <dataValidation type="list" imeMode="halfAlpha" allowBlank="1" showInputMessage="1" showErrorMessage="1" error="リストから選択してください" sqref="K326" xr:uid="{E8BAC8B8-775D-44A3-B4A2-32E956F1D6A1}">
      <formula1>"①,②,③,④,⑤,⑥,⑦,⑧,⑨,⑩,　"</formula1>
    </dataValidation>
    <dataValidation errorStyle="warning" imeMode="hiragana" allowBlank="1" showInputMessage="1" showErrorMessage="1" sqref="L326:R326" xr:uid="{F22B5D6F-02CC-44A6-AC66-0E540ECD5448}"/>
    <dataValidation type="list" imeMode="halfAlpha" allowBlank="1" showInputMessage="1" showErrorMessage="1" error="リストから選択してください" sqref="K327" xr:uid="{92F2E8CD-241D-412A-AF02-235D9288CDD3}">
      <formula1>"①,②,③,④,⑤,⑥,⑦,⑧,⑨,⑩,　"</formula1>
    </dataValidation>
    <dataValidation errorStyle="warning" imeMode="hiragana" allowBlank="1" showInputMessage="1" showErrorMessage="1" sqref="L327:R327" xr:uid="{ED0824A5-F54F-4BDF-8ABB-6D7A425F65A2}"/>
    <dataValidation type="list" imeMode="halfAlpha" allowBlank="1" showInputMessage="1" showErrorMessage="1" error="リストから選択してください" sqref="K328" xr:uid="{4AB45950-4CC3-4C34-A85A-61AF01EB0050}">
      <formula1>"①,②,③,④,⑤,⑥,⑦,⑧,⑨,⑩,　"</formula1>
    </dataValidation>
    <dataValidation errorStyle="warning" imeMode="hiragana" allowBlank="1" showInputMessage="1" showErrorMessage="1" sqref="L328:R328" xr:uid="{5CA7E00A-60EE-4F8F-AC83-7D8828C41672}"/>
    <dataValidation type="list" imeMode="halfAlpha" allowBlank="1" showInputMessage="1" showErrorMessage="1" error="リストから選択してください" sqref="K329" xr:uid="{26288910-A131-4163-B5A5-E53EEEAE27B4}">
      <formula1>"①,②,③,④,⑤,⑥,⑦,⑧,⑨,⑩,　"</formula1>
    </dataValidation>
    <dataValidation errorStyle="warning" imeMode="hiragana" allowBlank="1" showInputMessage="1" showErrorMessage="1" sqref="L329:R329" xr:uid="{81A0286D-52A8-4999-B12A-4A76A935D508}"/>
    <dataValidation type="list" imeMode="halfAlpha" allowBlank="1" showInputMessage="1" showErrorMessage="1" error="リストから選択してください" sqref="K330" xr:uid="{223338CD-D8CB-4C46-8B59-7BEAB148B255}">
      <formula1>"①,②,③,④,⑤,⑥,⑦,⑧,⑨,⑩,　"</formula1>
    </dataValidation>
    <dataValidation errorStyle="warning" imeMode="hiragana" allowBlank="1" showInputMessage="1" showErrorMessage="1" sqref="L330:R330" xr:uid="{EE7B4B9C-F6D0-428F-9DA6-F2C2F3306109}"/>
    <dataValidation type="list" imeMode="halfAlpha" allowBlank="1" showInputMessage="1" showErrorMessage="1" error="リストから選択してください" sqref="K331" xr:uid="{4678F10D-EC42-4031-A584-4FF02201FBDD}">
      <formula1>"①,②,③,④,⑤,⑥,⑦,⑧,⑨,⑩,　"</formula1>
    </dataValidation>
    <dataValidation errorStyle="warning" imeMode="hiragana" allowBlank="1" showInputMessage="1" showErrorMessage="1" sqref="L331:R331" xr:uid="{806C40B7-348F-4701-AFF7-699F144FC44F}"/>
    <dataValidation type="list" imeMode="halfAlpha" allowBlank="1" showInputMessage="1" showErrorMessage="1" error="リストから選択してください" sqref="K332" xr:uid="{5E7DE26E-EF37-4BF3-A183-42351A2FA6A3}">
      <formula1>"①,②,③,④,⑤,⑥,⑦,⑧,⑨,⑩,　"</formula1>
    </dataValidation>
    <dataValidation errorStyle="warning" imeMode="hiragana" allowBlank="1" showInputMessage="1" showErrorMessage="1" sqref="L332:R332" xr:uid="{33790F52-F14F-4E52-98FC-06B0481B4E15}"/>
    <dataValidation type="list" imeMode="halfAlpha" allowBlank="1" showInputMessage="1" showErrorMessage="1" error="リストから選択してください" sqref="K333" xr:uid="{82E66768-EA3B-432E-8C14-D66F770FBBEC}">
      <formula1>"①,②,③,④,⑤,⑥,⑦,⑧,⑨,⑩,　"</formula1>
    </dataValidation>
    <dataValidation errorStyle="warning" imeMode="hiragana" allowBlank="1" showInputMessage="1" showErrorMessage="1" sqref="L333:R333" xr:uid="{CED421C7-1391-4591-A682-294E51A78722}"/>
    <dataValidation type="list" imeMode="halfAlpha" allowBlank="1" showInputMessage="1" showErrorMessage="1" error="リストから選択してください" sqref="K334" xr:uid="{F69028EB-17D5-4A5E-A58B-2ADEF43073A4}">
      <formula1>"①,②,③,④,⑤,⑥,⑦,⑧,⑨,⑩,　"</formula1>
    </dataValidation>
    <dataValidation errorStyle="warning" imeMode="hiragana" allowBlank="1" showInputMessage="1" showErrorMessage="1" sqref="L334:R334" xr:uid="{18CFD3F8-E49B-4554-AAC2-9FE09C8B72B9}"/>
    <dataValidation type="list" imeMode="halfAlpha" allowBlank="1" showInputMessage="1" showErrorMessage="1" error="リストから選択してください" sqref="K335" xr:uid="{B070C616-8696-4959-A58C-6C00BA501507}">
      <formula1>"①,②,③,④,⑤,⑥,⑦,⑧,⑨,⑩,　"</formula1>
    </dataValidation>
    <dataValidation errorStyle="warning" imeMode="hiragana" allowBlank="1" showInputMessage="1" showErrorMessage="1" sqref="L335:R335" xr:uid="{C9CA8101-F0F5-4B02-864D-60275CAAED3C}"/>
    <dataValidation type="list" imeMode="halfAlpha" allowBlank="1" showInputMessage="1" showErrorMessage="1" error="リストから選択してください" sqref="K336" xr:uid="{9476AA56-132A-4936-A37D-68D02F5AB3CA}">
      <formula1>"①,②,③,④,⑤,⑥,⑦,⑧,⑨,⑩,　"</formula1>
    </dataValidation>
    <dataValidation errorStyle="warning" imeMode="hiragana" allowBlank="1" showInputMessage="1" showErrorMessage="1" sqref="L336:R336" xr:uid="{64B9522C-28DB-4BFB-A95E-B23C16014096}"/>
    <dataValidation type="list" imeMode="halfAlpha" allowBlank="1" showInputMessage="1" showErrorMessage="1" error="リストから選択してください" sqref="K337" xr:uid="{3CCF66A1-5742-4873-BEFD-B6C4D9D8CE3B}">
      <formula1>"①,②,③,④,⑤,⑥,⑦,⑧,⑨,⑩,　"</formula1>
    </dataValidation>
    <dataValidation errorStyle="warning" imeMode="hiragana" allowBlank="1" showInputMessage="1" showErrorMessage="1" sqref="L337:R337" xr:uid="{B44900B2-8D61-4A76-8063-11D6E080E53B}"/>
    <dataValidation type="list" imeMode="halfAlpha" allowBlank="1" showInputMessage="1" showErrorMessage="1" error="リストから選択してください" sqref="K338" xr:uid="{C898B99B-6AB4-4698-8253-5EA71F72D445}">
      <formula1>"①,②,③,④,⑤,⑥,⑦,⑧,⑨,⑩,　"</formula1>
    </dataValidation>
    <dataValidation errorStyle="warning" imeMode="hiragana" allowBlank="1" showInputMessage="1" showErrorMessage="1" sqref="L338:R338" xr:uid="{513F7D1E-1B58-4EA6-8746-9590C7B2F743}"/>
    <dataValidation type="list" imeMode="halfAlpha" allowBlank="1" showInputMessage="1" showErrorMessage="1" error="リストから選択してください" sqref="K339" xr:uid="{53FF8D89-3F92-4D86-9645-D32B3219C9DB}">
      <formula1>"①,②,③,④,⑤,⑥,⑦,⑧,⑨,⑩,　"</formula1>
    </dataValidation>
    <dataValidation errorStyle="warning" imeMode="hiragana" allowBlank="1" showInputMessage="1" showErrorMessage="1" sqref="L339:R339" xr:uid="{3F2546BB-55F7-47FF-B19D-138F5BF01D62}"/>
    <dataValidation type="list" imeMode="halfAlpha" allowBlank="1" showInputMessage="1" showErrorMessage="1" error="リストから選択してください" sqref="K340" xr:uid="{37E3C388-96AF-4779-B949-BFCDD5B5B31E}">
      <formula1>"①,②,③,④,⑤,⑥,⑦,⑧,⑨,⑩,　"</formula1>
    </dataValidation>
    <dataValidation errorStyle="warning" imeMode="hiragana" allowBlank="1" showInputMessage="1" showErrorMessage="1" sqref="L340:R340" xr:uid="{E7121CA8-DB61-4615-9D4E-63AC5F389D4D}"/>
  </dataValidations>
  <pageMargins left="0.19685039370078741" right="0.19685039370078741" top="0.39370078740157483" bottom="0.19685039370078741" header="0.19685039370078741" footer="0.19685039370078741"/>
  <headerFooter>
    <oddHeader>&amp;R&amp;8&amp;P/&amp;N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/>
  <dimension ref="A1:A4"/>
  <sheetViews>
    <sheetView zoomScaleNormal="100" workbookViewId="0"/>
  </sheetViews>
  <sheetFormatPr defaultColWidth="9" defaultRowHeight="13.5" x14ac:dyDescent="0.15"/>
  <cols>
    <col min="1" max="16384" width="9" style="98"/>
  </cols>
  <sheetData>
    <row r="1" spans="1:1" x14ac:dyDescent="0.15">
      <c r="A1" s="98" t="str">
        <f>"@北海道@青森県@岩手県@宮城県@秋田県@山形県@福島県@茨城県@栃木県@群馬県@埼玉県@千葉県@東京都@新潟県@富山県@石川県@福井県@山梨県@長野県@岐阜県@静岡県@愛知県@三重県@滋賀県@京都府@大阪府@兵庫県@奈良県@鳥取県@島根県@岡山県@広島県@山口県@徳島県@香川県@愛媛県@高知県@福岡県@佐賀県@長崎県@熊本県@大分県@宮崎県@沖縄県@"</f>
        <v>@北海道@青森県@岩手県@宮城県@秋田県@山形県@福島県@茨城県@栃木県@群馬県@埼玉県@千葉県@東京都@新潟県@富山県@石川県@福井県@山梨県@長野県@岐阜県@静岡県@愛知県@三重県@滋賀県@京都府@大阪府@兵庫県@奈良県@鳥取県@島根県@岡山県@広島県@山口県@徳島県@香川県@愛媛県@高知県@福岡県@佐賀県@長崎県@熊本県@大分県@宮崎県@沖縄県@</v>
      </c>
    </row>
    <row r="2" spans="1:1" x14ac:dyDescent="0.15">
      <c r="A2" s="98" t="str">
        <f>"@神奈川県@和歌山県@鹿児島県@"</f>
        <v>@神奈川県@和歌山県@鹿児島県@</v>
      </c>
    </row>
    <row r="3" spans="1:1" x14ac:dyDescent="0.15">
      <c r="A3" s="98" t="s">
        <v>360</v>
      </c>
    </row>
    <row r="4" spans="1:1" x14ac:dyDescent="0.15">
      <c r="A4" s="98" t="s">
        <v>361</v>
      </c>
    </row>
  </sheetData>
  <sheetProtection algorithmName="SHA-512" hashValue="vxpTOJoO8OTgnd4mFjWFTRdTBean0/prhuMLjYX/3/jSpWCQV+imiDlssp86cDbtI8iyIrtfKNimG89Z93aDNQ==" saltValue="J38DlC8Xu5nqZPRp0DqyOg==" spinCount="100000" sheet="1" objects="1" scenarios="1"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8</vt:i4>
      </vt:variant>
    </vt:vector>
  </HeadingPairs>
  <TitlesOfParts>
    <vt:vector size="10" baseType="lpstr">
      <vt:lpstr>入力シート</vt:lpstr>
      <vt:lpstr>settings</vt:lpstr>
      <vt:lpstr>入力シート!Print_Titles</vt:lpstr>
      <vt:lpstr>希望</vt:lpstr>
      <vt:lpstr>都道府県3</vt:lpstr>
      <vt:lpstr>都道府県4</vt:lpstr>
      <vt:lpstr>日付例</vt:lpstr>
      <vt:lpstr>日付例_s</vt:lpstr>
      <vt:lpstr>物品希望</vt:lpstr>
      <vt:lpstr>役務希望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2020-09-29T07:10:37Z</cp:lastPrinted>
  <dcterms:created xsi:type="dcterms:W3CDTF">2018-07-20T07:50:20Z</dcterms:created>
  <dcterms:modified xsi:type="dcterms:W3CDTF">2026-01-06T00:08:28Z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08618eaa-e95e-49bd-83dd-6c90288ab74e</vt:lpwstr>
  </property>
</Properties>
</file>